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DieseArbeitsmappe"/>
  <mc:AlternateContent xmlns:mc="http://schemas.openxmlformats.org/markup-compatibility/2006">
    <mc:Choice Requires="x15">
      <x15ac:absPath xmlns:x15ac="http://schemas.microsoft.com/office/spreadsheetml/2010/11/ac" url="C:\Bridge\DBV\Reisekostenabrechnung\2025\"/>
    </mc:Choice>
  </mc:AlternateContent>
  <xr:revisionPtr revIDLastSave="0" documentId="8_{09069CC7-6B67-465E-8015-28586D7EBA79}" xr6:coauthVersionLast="47" xr6:coauthVersionMax="47" xr10:uidLastSave="{00000000-0000-0000-0000-000000000000}"/>
  <workbookProtection workbookAlgorithmName="SHA-512" workbookHashValue="DKZr3eFcDT/b+ep+swb9Rd/BfQunvI4T9V1cHXZZVkjvIIBOYeO0PDaG+78HJeSypXB5jOTijGHouicYzWjnrg==" workbookSaltValue="75E6KJ7Fvq/o+I3xznHwwQ==" workbookSpinCount="100000" lockStructure="1"/>
  <bookViews>
    <workbookView xWindow="-110" yWindow="-110" windowWidth="25820" windowHeight="13900" xr2:uid="{00000000-000D-0000-FFFF-FFFF00000000}"/>
  </bookViews>
  <sheets>
    <sheet name="RKA" sheetId="1" r:id="rId1"/>
    <sheet name="Honorar" sheetId="7" r:id="rId2"/>
    <sheet name="Land_Stadt" sheetId="4" r:id="rId3"/>
    <sheet name="Pauschalen" sheetId="3" state="hidden" r:id="rId4"/>
    <sheet name="Frankreich" sheetId="5" state="veryHidden" r:id="rId5"/>
  </sheets>
  <definedNames>
    <definedName name="_xlnm.Print_Area" localSheetId="0">RKA!$A$1:$Q$53</definedName>
    <definedName name="Halb">OFFSET(Pauschalen!$AH$2,0,0,COUNTA(Pauschalen!$AH:$AH),1)</definedName>
    <definedName name="Laenderliste">OFFSET(Pauschalen!$C$1,0,0,COUNTA(Pauschalen!$C:$C)+1,1)</definedName>
    <definedName name="Land">OFFSET(Pauschalen!$AC$2,0,0,COUNTA(Pauschalen!$AC:$AC))</definedName>
    <definedName name="Land2">OFFSET(Pauschalen!$Q$1,0,0,COUNTA(Pauschalen!$Q:$Q),5)</definedName>
    <definedName name="Nacht">OFFSET(Pauschalen!$AI$2,0,0,COUNTA(Pauschalen!$AI:$AI),1)</definedName>
    <definedName name="Pausch1">OFFSET(Pauschalen!$E$1,0,0,COUNTA(Pauschalen!$E:$E),4)</definedName>
    <definedName name="pauschalen">Pauschalen!$B$3</definedName>
    <definedName name="Pauschbetrag">OFFSET(Pauschalen!$W$1,0,0,COUNTA(Pauschalen!$W:$W),5)</definedName>
    <definedName name="Stadt">OFFSET(Pauschalen!$AE$2,0,0,COUNTA(Pauschalen!$AE:$AE),1)</definedName>
    <definedName name="Stadt1">OFFSET(Pauschalen!$K$1,0,0,COUNTA(Pauschalen!$K:$K),5)</definedName>
    <definedName name="Stadt2">OFFSET(Pauschalen!$K$1,0,0,COUNTA(Pauschalen!$K:$K),1)</definedName>
    <definedName name="Staedte">OFFSET(Pauschalen!$AC$1,0,0,COUNTA(Pauschalen!$AC:$AC)+1,7)</definedName>
    <definedName name="Voll">OFFSET(Pauschalen!$AG$2,0,0,COUNTA(Pauschalen!$AG:$AG),1)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1" i="3" l="1"/>
  <c r="Z1" i="3"/>
  <c r="AA1" i="3"/>
  <c r="Y2" i="3"/>
  <c r="Z2" i="3"/>
  <c r="AA2" i="3"/>
  <c r="Y3" i="3"/>
  <c r="Z3" i="3"/>
  <c r="AA3" i="3"/>
  <c r="Y4" i="3"/>
  <c r="Z4" i="3"/>
  <c r="AA4" i="3"/>
  <c r="Y5" i="3"/>
  <c r="Z5" i="3"/>
  <c r="AA5" i="3"/>
  <c r="Y6" i="3"/>
  <c r="Z6" i="3"/>
  <c r="AA6" i="3"/>
  <c r="Y7" i="3"/>
  <c r="Z7" i="3"/>
  <c r="AA7" i="3"/>
  <c r="Y8" i="3"/>
  <c r="Z8" i="3"/>
  <c r="AA8" i="3"/>
  <c r="Y9" i="3"/>
  <c r="Z9" i="3"/>
  <c r="AA9" i="3"/>
  <c r="Y10" i="3"/>
  <c r="Z10" i="3"/>
  <c r="AA10" i="3"/>
  <c r="Y11" i="3"/>
  <c r="Z11" i="3"/>
  <c r="AA11" i="3"/>
  <c r="Y12" i="3"/>
  <c r="Z12" i="3"/>
  <c r="AA12" i="3"/>
  <c r="Y13" i="3"/>
  <c r="Z13" i="3"/>
  <c r="AA13" i="3"/>
  <c r="Y14" i="3"/>
  <c r="Z14" i="3"/>
  <c r="AA14" i="3"/>
  <c r="Y15" i="3"/>
  <c r="Z15" i="3"/>
  <c r="AA15" i="3"/>
  <c r="Y16" i="3"/>
  <c r="Z16" i="3"/>
  <c r="AA16" i="3"/>
  <c r="Y17" i="3"/>
  <c r="Z17" i="3"/>
  <c r="AA17" i="3"/>
  <c r="Y18" i="3"/>
  <c r="Z18" i="3"/>
  <c r="AA18" i="3"/>
  <c r="Y19" i="3"/>
  <c r="Z19" i="3"/>
  <c r="AA19" i="3"/>
  <c r="Y20" i="3"/>
  <c r="Z20" i="3"/>
  <c r="AA20" i="3"/>
  <c r="Y21" i="3"/>
  <c r="Z21" i="3"/>
  <c r="AA21" i="3"/>
  <c r="Y22" i="3"/>
  <c r="Z22" i="3"/>
  <c r="AA22" i="3"/>
  <c r="Y23" i="3"/>
  <c r="Z23" i="3"/>
  <c r="AA23" i="3"/>
  <c r="Y24" i="3"/>
  <c r="Z24" i="3"/>
  <c r="AA24" i="3"/>
  <c r="Y25" i="3"/>
  <c r="Z25" i="3"/>
  <c r="AA25" i="3"/>
  <c r="Y26" i="3"/>
  <c r="Z26" i="3"/>
  <c r="AA26" i="3"/>
  <c r="Y27" i="3"/>
  <c r="Z27" i="3"/>
  <c r="AA27" i="3"/>
  <c r="Y28" i="3"/>
  <c r="Z28" i="3"/>
  <c r="AA28" i="3"/>
  <c r="Y29" i="3"/>
  <c r="Z29" i="3"/>
  <c r="AA29" i="3"/>
  <c r="Y30" i="3"/>
  <c r="Z30" i="3"/>
  <c r="AA30" i="3"/>
  <c r="Y31" i="3"/>
  <c r="Z31" i="3"/>
  <c r="AA31" i="3"/>
  <c r="Y32" i="3"/>
  <c r="Z32" i="3"/>
  <c r="AA32" i="3"/>
  <c r="Y33" i="3"/>
  <c r="Z33" i="3"/>
  <c r="AA33" i="3"/>
  <c r="Y34" i="3"/>
  <c r="Z34" i="3"/>
  <c r="AA34" i="3"/>
  <c r="Y35" i="3"/>
  <c r="Z35" i="3"/>
  <c r="AA35" i="3"/>
  <c r="Y36" i="3"/>
  <c r="Z36" i="3"/>
  <c r="AA36" i="3"/>
  <c r="Y37" i="3"/>
  <c r="Z37" i="3"/>
  <c r="AA37" i="3"/>
  <c r="Y38" i="3"/>
  <c r="Z38" i="3"/>
  <c r="AA38" i="3"/>
  <c r="Y39" i="3"/>
  <c r="Z39" i="3"/>
  <c r="AA39" i="3"/>
  <c r="Y40" i="3"/>
  <c r="Z40" i="3"/>
  <c r="AA40" i="3"/>
  <c r="Y41" i="3"/>
  <c r="Z41" i="3"/>
  <c r="AA41" i="3"/>
  <c r="Y42" i="3"/>
  <c r="Z42" i="3"/>
  <c r="AA42" i="3"/>
  <c r="Y43" i="3"/>
  <c r="Z43" i="3"/>
  <c r="AA43" i="3"/>
  <c r="Y44" i="3"/>
  <c r="Z44" i="3"/>
  <c r="AA44" i="3"/>
  <c r="Y45" i="3"/>
  <c r="Z45" i="3"/>
  <c r="AA45" i="3"/>
  <c r="Y46" i="3"/>
  <c r="Z46" i="3"/>
  <c r="AA46" i="3"/>
  <c r="Y47" i="3"/>
  <c r="Z47" i="3"/>
  <c r="AA47" i="3"/>
  <c r="Y48" i="3"/>
  <c r="Z48" i="3"/>
  <c r="AA48" i="3"/>
  <c r="Y49" i="3"/>
  <c r="Z49" i="3"/>
  <c r="AA49" i="3"/>
  <c r="Y50" i="3"/>
  <c r="Z50" i="3"/>
  <c r="AA50" i="3"/>
  <c r="Y51" i="3"/>
  <c r="Z51" i="3"/>
  <c r="AA51" i="3"/>
  <c r="Y52" i="3"/>
  <c r="Z52" i="3"/>
  <c r="AA52" i="3"/>
  <c r="Y53" i="3"/>
  <c r="Z53" i="3"/>
  <c r="AA53" i="3"/>
  <c r="Y54" i="3"/>
  <c r="Z54" i="3"/>
  <c r="AA54" i="3"/>
  <c r="Y55" i="3"/>
  <c r="Z55" i="3"/>
  <c r="AA55" i="3"/>
  <c r="Y56" i="3"/>
  <c r="Z56" i="3"/>
  <c r="AA56" i="3"/>
  <c r="Y57" i="3"/>
  <c r="Z57" i="3"/>
  <c r="AA57" i="3"/>
  <c r="Y58" i="3"/>
  <c r="Z58" i="3"/>
  <c r="AA58" i="3"/>
  <c r="Y59" i="3"/>
  <c r="Z59" i="3"/>
  <c r="AA59" i="3"/>
  <c r="Y60" i="3"/>
  <c r="Z60" i="3"/>
  <c r="AA60" i="3"/>
  <c r="Y61" i="3"/>
  <c r="Z61" i="3"/>
  <c r="AA61" i="3"/>
  <c r="Y62" i="3"/>
  <c r="Z62" i="3"/>
  <c r="AA62" i="3"/>
  <c r="Y63" i="3"/>
  <c r="Z63" i="3"/>
  <c r="AA63" i="3"/>
  <c r="Y64" i="3"/>
  <c r="Z64" i="3"/>
  <c r="AA64" i="3"/>
  <c r="Y65" i="3"/>
  <c r="Z65" i="3"/>
  <c r="AA65" i="3"/>
  <c r="Y66" i="3"/>
  <c r="Z66" i="3"/>
  <c r="AA66" i="3"/>
  <c r="Y67" i="3"/>
  <c r="Z67" i="3"/>
  <c r="AA67" i="3"/>
  <c r="Y68" i="3"/>
  <c r="Z68" i="3"/>
  <c r="AA68" i="3"/>
  <c r="Y69" i="3"/>
  <c r="Z69" i="3"/>
  <c r="AA69" i="3"/>
  <c r="Y70" i="3"/>
  <c r="Z70" i="3"/>
  <c r="AA70" i="3"/>
  <c r="Y71" i="3"/>
  <c r="Z71" i="3"/>
  <c r="AA71" i="3"/>
  <c r="Y72" i="3"/>
  <c r="Z72" i="3"/>
  <c r="AA72" i="3"/>
  <c r="Y73" i="3"/>
  <c r="Z73" i="3"/>
  <c r="AA73" i="3"/>
  <c r="Y74" i="3"/>
  <c r="Z74" i="3"/>
  <c r="AA74" i="3"/>
  <c r="Y75" i="3"/>
  <c r="Z75" i="3"/>
  <c r="AA75" i="3"/>
  <c r="Y76" i="3"/>
  <c r="Z76" i="3"/>
  <c r="AA76" i="3"/>
  <c r="Y77" i="3"/>
  <c r="Z77" i="3"/>
  <c r="AA77" i="3"/>
  <c r="Y78" i="3"/>
  <c r="Z78" i="3"/>
  <c r="AA78" i="3"/>
  <c r="Y79" i="3"/>
  <c r="Z79" i="3"/>
  <c r="AA79" i="3"/>
  <c r="Y80" i="3"/>
  <c r="Z80" i="3"/>
  <c r="AA80" i="3"/>
  <c r="Y81" i="3"/>
  <c r="Z81" i="3"/>
  <c r="AA81" i="3"/>
  <c r="Y82" i="3"/>
  <c r="Z82" i="3"/>
  <c r="AA82" i="3"/>
  <c r="Y83" i="3"/>
  <c r="Z83" i="3"/>
  <c r="AA83" i="3"/>
  <c r="Y84" i="3"/>
  <c r="Z84" i="3"/>
  <c r="AA84" i="3"/>
  <c r="Y85" i="3"/>
  <c r="Z85" i="3"/>
  <c r="AA85" i="3"/>
  <c r="Y86" i="3"/>
  <c r="Z86" i="3"/>
  <c r="AA86" i="3"/>
  <c r="Y87" i="3"/>
  <c r="Z87" i="3"/>
  <c r="AA87" i="3"/>
  <c r="Y88" i="3"/>
  <c r="Z88" i="3"/>
  <c r="AA88" i="3"/>
  <c r="Y89" i="3"/>
  <c r="Z89" i="3"/>
  <c r="AA89" i="3"/>
  <c r="Y90" i="3"/>
  <c r="Z90" i="3"/>
  <c r="AA90" i="3"/>
  <c r="Y91" i="3"/>
  <c r="Z91" i="3"/>
  <c r="AA91" i="3"/>
  <c r="Y92" i="3"/>
  <c r="Z92" i="3"/>
  <c r="AA92" i="3"/>
  <c r="Y93" i="3"/>
  <c r="Z93" i="3"/>
  <c r="AA93" i="3"/>
  <c r="Y94" i="3"/>
  <c r="Z94" i="3"/>
  <c r="AA94" i="3"/>
  <c r="Y95" i="3"/>
  <c r="Z95" i="3"/>
  <c r="AA95" i="3"/>
  <c r="Y96" i="3"/>
  <c r="Z96" i="3"/>
  <c r="AA96" i="3"/>
  <c r="Y97" i="3"/>
  <c r="Z97" i="3"/>
  <c r="AA97" i="3"/>
  <c r="Y98" i="3"/>
  <c r="Z98" i="3"/>
  <c r="AA98" i="3"/>
  <c r="Y99" i="3"/>
  <c r="Z99" i="3"/>
  <c r="AA99" i="3"/>
  <c r="Y100" i="3"/>
  <c r="Z100" i="3"/>
  <c r="AA100" i="3"/>
  <c r="Y101" i="3"/>
  <c r="Z101" i="3"/>
  <c r="AA101" i="3"/>
  <c r="Y102" i="3"/>
  <c r="Z102" i="3"/>
  <c r="AA102" i="3"/>
  <c r="Y103" i="3"/>
  <c r="Z103" i="3"/>
  <c r="AA103" i="3"/>
  <c r="Y104" i="3"/>
  <c r="Z104" i="3"/>
  <c r="AA104" i="3"/>
  <c r="Y105" i="3"/>
  <c r="Z105" i="3"/>
  <c r="AA105" i="3"/>
  <c r="Y106" i="3"/>
  <c r="Z106" i="3"/>
  <c r="AA106" i="3"/>
  <c r="Y107" i="3"/>
  <c r="Z107" i="3"/>
  <c r="AA107" i="3"/>
  <c r="Y108" i="3"/>
  <c r="Z108" i="3"/>
  <c r="AA108" i="3"/>
  <c r="Y109" i="3"/>
  <c r="Z109" i="3"/>
  <c r="AA109" i="3"/>
  <c r="Y110" i="3"/>
  <c r="Z110" i="3"/>
  <c r="AA110" i="3"/>
  <c r="Y111" i="3"/>
  <c r="Z111" i="3"/>
  <c r="AA111" i="3"/>
  <c r="Y112" i="3"/>
  <c r="Z112" i="3"/>
  <c r="AA112" i="3"/>
  <c r="Y113" i="3"/>
  <c r="Z113" i="3"/>
  <c r="AA113" i="3"/>
  <c r="Y114" i="3"/>
  <c r="Z114" i="3"/>
  <c r="AA114" i="3"/>
  <c r="Y115" i="3"/>
  <c r="Z115" i="3"/>
  <c r="AA115" i="3"/>
  <c r="Y116" i="3"/>
  <c r="Z116" i="3"/>
  <c r="AA116" i="3"/>
  <c r="Y117" i="3"/>
  <c r="Z117" i="3"/>
  <c r="AA117" i="3"/>
  <c r="Y118" i="3"/>
  <c r="Z118" i="3"/>
  <c r="AA118" i="3"/>
  <c r="Y119" i="3"/>
  <c r="Z119" i="3"/>
  <c r="AA119" i="3"/>
  <c r="Y120" i="3"/>
  <c r="Z120" i="3"/>
  <c r="AA120" i="3"/>
  <c r="Y121" i="3"/>
  <c r="Z121" i="3"/>
  <c r="AA121" i="3"/>
  <c r="Y122" i="3"/>
  <c r="Z122" i="3"/>
  <c r="AA122" i="3"/>
  <c r="Y123" i="3"/>
  <c r="Z123" i="3"/>
  <c r="AA123" i="3"/>
  <c r="Y124" i="3"/>
  <c r="Z124" i="3"/>
  <c r="AA124" i="3"/>
  <c r="Y125" i="3"/>
  <c r="Z125" i="3"/>
  <c r="AA125" i="3"/>
  <c r="Y126" i="3"/>
  <c r="Z126" i="3"/>
  <c r="AA126" i="3"/>
  <c r="Y127" i="3"/>
  <c r="Z127" i="3"/>
  <c r="AA127" i="3"/>
  <c r="Y128" i="3"/>
  <c r="Z128" i="3"/>
  <c r="AA128" i="3"/>
  <c r="Y129" i="3"/>
  <c r="Z129" i="3"/>
  <c r="AA129" i="3"/>
  <c r="Y130" i="3"/>
  <c r="Z130" i="3"/>
  <c r="AA130" i="3"/>
  <c r="Y131" i="3"/>
  <c r="Z131" i="3"/>
  <c r="AA131" i="3"/>
  <c r="Y132" i="3"/>
  <c r="Z132" i="3"/>
  <c r="AA132" i="3"/>
  <c r="Y133" i="3"/>
  <c r="Z133" i="3"/>
  <c r="AA133" i="3"/>
  <c r="Y134" i="3"/>
  <c r="Z134" i="3"/>
  <c r="AA134" i="3"/>
  <c r="Y135" i="3"/>
  <c r="Z135" i="3"/>
  <c r="AA135" i="3"/>
  <c r="Y136" i="3"/>
  <c r="Z136" i="3"/>
  <c r="AA136" i="3"/>
  <c r="Y137" i="3"/>
  <c r="Z137" i="3"/>
  <c r="AA137" i="3"/>
  <c r="Y138" i="3"/>
  <c r="Z138" i="3"/>
  <c r="AA138" i="3"/>
  <c r="Y139" i="3"/>
  <c r="Z139" i="3"/>
  <c r="AA139" i="3"/>
  <c r="Y140" i="3"/>
  <c r="Z140" i="3"/>
  <c r="AA140" i="3"/>
  <c r="Y141" i="3"/>
  <c r="Z141" i="3"/>
  <c r="AA141" i="3"/>
  <c r="Y142" i="3"/>
  <c r="Z142" i="3"/>
  <c r="AA142" i="3"/>
  <c r="Y143" i="3"/>
  <c r="Z143" i="3"/>
  <c r="AA143" i="3"/>
  <c r="Y144" i="3"/>
  <c r="Z144" i="3"/>
  <c r="AA144" i="3"/>
  <c r="Y145" i="3"/>
  <c r="Z145" i="3"/>
  <c r="AA145" i="3"/>
  <c r="Y146" i="3"/>
  <c r="Z146" i="3"/>
  <c r="AA146" i="3"/>
  <c r="Y147" i="3"/>
  <c r="Z147" i="3"/>
  <c r="AA147" i="3"/>
  <c r="Y148" i="3"/>
  <c r="Z148" i="3"/>
  <c r="AA148" i="3"/>
  <c r="Y149" i="3"/>
  <c r="Z149" i="3"/>
  <c r="AA149" i="3"/>
  <c r="Y150" i="3"/>
  <c r="Z150" i="3"/>
  <c r="AA150" i="3"/>
  <c r="Y151" i="3"/>
  <c r="Z151" i="3"/>
  <c r="AA151" i="3"/>
  <c r="Y152" i="3"/>
  <c r="Z152" i="3"/>
  <c r="AA152" i="3"/>
  <c r="Y153" i="3"/>
  <c r="Z153" i="3"/>
  <c r="AA153" i="3"/>
  <c r="Y154" i="3"/>
  <c r="Z154" i="3"/>
  <c r="AA154" i="3"/>
  <c r="Y155" i="3"/>
  <c r="Z155" i="3"/>
  <c r="AA155" i="3"/>
  <c r="Y156" i="3"/>
  <c r="Z156" i="3"/>
  <c r="AA156" i="3"/>
  <c r="Y157" i="3"/>
  <c r="Z157" i="3"/>
  <c r="AA157" i="3"/>
  <c r="Y158" i="3"/>
  <c r="Z158" i="3"/>
  <c r="AA158" i="3"/>
  <c r="Y159" i="3"/>
  <c r="Z159" i="3"/>
  <c r="AA159" i="3"/>
  <c r="Y160" i="3"/>
  <c r="Z160" i="3"/>
  <c r="AA160" i="3"/>
  <c r="Y161" i="3"/>
  <c r="Z161" i="3"/>
  <c r="AA161" i="3"/>
  <c r="Y162" i="3"/>
  <c r="Z162" i="3"/>
  <c r="AA162" i="3"/>
  <c r="Y163" i="3"/>
  <c r="Z163" i="3"/>
  <c r="AA163" i="3"/>
  <c r="Y164" i="3"/>
  <c r="Z164" i="3"/>
  <c r="AA164" i="3"/>
  <c r="Y165" i="3"/>
  <c r="Z165" i="3"/>
  <c r="AA165" i="3"/>
  <c r="Y166" i="3"/>
  <c r="Z166" i="3"/>
  <c r="AA166" i="3"/>
  <c r="Y167" i="3"/>
  <c r="Z167" i="3"/>
  <c r="AA167" i="3"/>
  <c r="Y168" i="3"/>
  <c r="Z168" i="3"/>
  <c r="AA168" i="3"/>
  <c r="Y169" i="3"/>
  <c r="Z169" i="3"/>
  <c r="AA169" i="3"/>
  <c r="Y170" i="3"/>
  <c r="Z170" i="3"/>
  <c r="AA170" i="3"/>
  <c r="Y171" i="3"/>
  <c r="Z171" i="3"/>
  <c r="AA171" i="3"/>
  <c r="Y172" i="3"/>
  <c r="Z172" i="3"/>
  <c r="AA172" i="3"/>
  <c r="R10" i="3"/>
  <c r="S10" i="3"/>
  <c r="D2" i="3"/>
  <c r="D3" i="3"/>
  <c r="D4" i="3"/>
  <c r="D5" i="3"/>
  <c r="D6" i="3"/>
  <c r="D8" i="3"/>
  <c r="D9" i="3"/>
  <c r="D10" i="3"/>
  <c r="D11" i="3"/>
  <c r="D12" i="3"/>
  <c r="D13" i="3"/>
  <c r="D14" i="3"/>
  <c r="D15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3" i="3"/>
  <c r="D34" i="3"/>
  <c r="D35" i="3"/>
  <c r="D36" i="3"/>
  <c r="D38" i="3"/>
  <c r="D39" i="3"/>
  <c r="D40" i="3"/>
  <c r="D41" i="3"/>
  <c r="D42" i="3"/>
  <c r="D43" i="3"/>
  <c r="D44" i="3"/>
  <c r="D45" i="3"/>
  <c r="D47" i="3"/>
  <c r="D48" i="3"/>
  <c r="D49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41" i="3"/>
  <c r="D143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" i="3"/>
  <c r="M23" i="3" l="1"/>
  <c r="N23" i="3"/>
  <c r="O23" i="3"/>
  <c r="N22" i="3"/>
  <c r="O22" i="3"/>
  <c r="M22" i="3"/>
  <c r="M67" i="3"/>
  <c r="N67" i="3"/>
  <c r="O67" i="3"/>
  <c r="M68" i="3"/>
  <c r="N68" i="3"/>
  <c r="O68" i="3"/>
  <c r="M69" i="3"/>
  <c r="N69" i="3"/>
  <c r="O69" i="3"/>
  <c r="M70" i="3"/>
  <c r="N70" i="3"/>
  <c r="O70" i="3"/>
  <c r="M71" i="3"/>
  <c r="N71" i="3"/>
  <c r="O71" i="3"/>
  <c r="M72" i="3"/>
  <c r="N72" i="3"/>
  <c r="O72" i="3"/>
  <c r="M73" i="3"/>
  <c r="N73" i="3"/>
  <c r="O73" i="3"/>
  <c r="M74" i="3"/>
  <c r="N74" i="3"/>
  <c r="O74" i="3"/>
  <c r="M75" i="3"/>
  <c r="N75" i="3"/>
  <c r="O75" i="3"/>
  <c r="N66" i="3"/>
  <c r="O66" i="3"/>
  <c r="M66" i="3"/>
  <c r="J146" i="3"/>
  <c r="J142" i="3"/>
  <c r="J141" i="3"/>
  <c r="J140" i="3"/>
  <c r="J50" i="3"/>
  <c r="J46" i="3"/>
  <c r="J32" i="3"/>
  <c r="J7" i="3"/>
  <c r="J16" i="3"/>
  <c r="J98" i="3"/>
  <c r="J37" i="3"/>
  <c r="J112" i="3"/>
  <c r="J144" i="3"/>
  <c r="N46" i="3"/>
  <c r="O46" i="3"/>
  <c r="M47" i="3"/>
  <c r="N47" i="3"/>
  <c r="O47" i="3"/>
  <c r="M48" i="3"/>
  <c r="N48" i="3"/>
  <c r="O48" i="3"/>
  <c r="M46" i="3"/>
  <c r="L17" i="7"/>
  <c r="L16" i="7"/>
  <c r="L15" i="7"/>
  <c r="L14" i="7"/>
  <c r="L13" i="7"/>
  <c r="L12" i="7"/>
  <c r="L11" i="7"/>
  <c r="L10" i="7"/>
  <c r="L9" i="7"/>
  <c r="T35" i="7"/>
  <c r="T38" i="7" s="1"/>
  <c r="A42" i="1" s="1"/>
  <c r="T47" i="1"/>
  <c r="W2" i="1"/>
  <c r="Q115" i="3"/>
  <c r="R115" i="3"/>
  <c r="S115" i="3"/>
  <c r="P115" i="3"/>
  <c r="B2" i="3"/>
  <c r="A2" i="3"/>
  <c r="G146" i="3" a="1"/>
  <c r="H142" i="3" a="1"/>
  <c r="G37" i="3" a="1"/>
  <c r="H37" i="3" a="1"/>
  <c r="G141" i="3" a="1"/>
  <c r="H140" i="3" a="1"/>
  <c r="F37" i="3" a="1"/>
  <c r="G50" i="3" a="1"/>
  <c r="H46" i="3" a="1"/>
  <c r="H112" i="3" a="1"/>
  <c r="G7" i="3" a="1"/>
  <c r="F32" i="3" a="1"/>
  <c r="G32" i="3" a="1"/>
  <c r="H7" i="3" a="1"/>
  <c r="G112" i="3" a="1"/>
  <c r="F140" i="3" a="1"/>
  <c r="G140" i="3" a="1"/>
  <c r="F112" i="3" a="1"/>
  <c r="F46" i="3" a="1"/>
  <c r="H16" i="3" a="1"/>
  <c r="H144" i="3" a="1"/>
  <c r="F142" i="3" a="1"/>
  <c r="G16" i="3" a="1"/>
  <c r="G144" i="3" a="1"/>
  <c r="F7" i="3" a="1"/>
  <c r="F16" i="3" a="1"/>
  <c r="F146" i="3" a="1"/>
  <c r="H98" i="3" a="1"/>
  <c r="G46" i="3" a="1"/>
  <c r="F50" i="3" a="1"/>
  <c r="F98" i="3" a="1"/>
  <c r="H146" i="3" a="1"/>
  <c r="H141" i="3" a="1"/>
  <c r="H50" i="3" a="1"/>
  <c r="F144" i="3" a="1"/>
  <c r="G142" i="3" a="1"/>
  <c r="F141" i="3" a="1"/>
  <c r="G98" i="3" a="1"/>
  <c r="H32" i="3" a="1"/>
  <c r="G140" i="3" l="1"/>
  <c r="H7" i="3"/>
  <c r="H46" i="3"/>
  <c r="H140" i="3"/>
  <c r="H142" i="3"/>
  <c r="F32" i="3"/>
  <c r="F50" i="3"/>
  <c r="F141" i="3"/>
  <c r="F146" i="3"/>
  <c r="F7" i="3"/>
  <c r="F142" i="3"/>
  <c r="F46" i="3"/>
  <c r="D46" i="3" s="1"/>
  <c r="F140" i="3"/>
  <c r="D138" i="3" s="1"/>
  <c r="G32" i="3"/>
  <c r="G50" i="3"/>
  <c r="G141" i="3"/>
  <c r="G146" i="3"/>
  <c r="G7" i="3"/>
  <c r="G46" i="3"/>
  <c r="G142" i="3"/>
  <c r="H32" i="3"/>
  <c r="H50" i="3"/>
  <c r="H141" i="3"/>
  <c r="H146" i="3"/>
  <c r="F16" i="3"/>
  <c r="G16" i="3"/>
  <c r="H16" i="3"/>
  <c r="F98" i="3"/>
  <c r="G98" i="3"/>
  <c r="H98" i="3"/>
  <c r="F37" i="3"/>
  <c r="G37" i="3"/>
  <c r="H37" i="3"/>
  <c r="F112" i="3"/>
  <c r="G112" i="3"/>
  <c r="H112" i="3"/>
  <c r="H144" i="3"/>
  <c r="G144" i="3"/>
  <c r="F144" i="3"/>
  <c r="O42" i="1"/>
  <c r="X2" i="1"/>
  <c r="D139" i="3" l="1"/>
  <c r="D32" i="3"/>
  <c r="D142" i="3"/>
  <c r="D140" i="3"/>
  <c r="D112" i="3"/>
  <c r="D7" i="3"/>
  <c r="D144" i="3"/>
  <c r="D37" i="3"/>
  <c r="D50" i="3"/>
  <c r="D98" i="3"/>
  <c r="D16" i="3"/>
  <c r="O25" i="1" l="1"/>
  <c r="Q18" i="1"/>
  <c r="A27" i="1"/>
  <c r="Q19" i="1"/>
  <c r="P20" i="1" l="1"/>
  <c r="W5" i="1"/>
  <c r="R2" i="3"/>
  <c r="R3" i="3"/>
  <c r="R4" i="3"/>
  <c r="R5" i="3"/>
  <c r="R6" i="3"/>
  <c r="R7" i="3"/>
  <c r="R8" i="3"/>
  <c r="R9" i="3"/>
  <c r="R11" i="3"/>
  <c r="R12" i="3"/>
  <c r="R13" i="3"/>
  <c r="R14" i="3"/>
  <c r="R15" i="3"/>
  <c r="R16" i="3"/>
  <c r="R17" i="3"/>
  <c r="R18" i="3"/>
  <c r="R19" i="3"/>
  <c r="R20" i="3"/>
  <c r="R1" i="3"/>
  <c r="S2" i="3"/>
  <c r="S3" i="3"/>
  <c r="S4" i="3"/>
  <c r="S5" i="3"/>
  <c r="S6" i="3"/>
  <c r="S7" i="3"/>
  <c r="S8" i="3"/>
  <c r="S9" i="3"/>
  <c r="S11" i="3"/>
  <c r="S12" i="3"/>
  <c r="S13" i="3"/>
  <c r="S14" i="3"/>
  <c r="S15" i="3"/>
  <c r="S16" i="3"/>
  <c r="S17" i="3"/>
  <c r="S18" i="3"/>
  <c r="S19" i="3"/>
  <c r="S20" i="3"/>
  <c r="S1" i="3"/>
  <c r="A6" i="3"/>
  <c r="A7" i="3"/>
  <c r="T1" i="3" l="1"/>
  <c r="T10" i="3"/>
  <c r="T9" i="3"/>
  <c r="T16" i="3"/>
  <c r="T12" i="3"/>
  <c r="T5" i="3"/>
  <c r="T19" i="3"/>
  <c r="T15" i="3"/>
  <c r="T8" i="3"/>
  <c r="T4" i="3"/>
  <c r="T18" i="3"/>
  <c r="T14" i="3"/>
  <c r="T11" i="3"/>
  <c r="T7" i="3"/>
  <c r="T3" i="3"/>
  <c r="T20" i="3"/>
  <c r="T17" i="3"/>
  <c r="T13" i="3"/>
  <c r="T6" i="3"/>
  <c r="T2" i="3"/>
  <c r="O23" i="1"/>
  <c r="E30" i="1"/>
  <c r="O45" i="1"/>
  <c r="O34" i="1"/>
  <c r="O32" i="1"/>
  <c r="O33" i="1"/>
  <c r="O37" i="1"/>
  <c r="O38" i="1"/>
  <c r="O39" i="1"/>
  <c r="O43" i="1"/>
  <c r="T2" i="1" l="1" a="1"/>
  <c r="T2" i="1" s="1"/>
  <c r="T3" i="1" s="1"/>
  <c r="U2" i="1" a="1"/>
  <c r="U2" i="1" s="1"/>
  <c r="C28" i="1" s="1"/>
  <c r="F20" i="1"/>
  <c r="E29" i="1" s="1"/>
  <c r="E28" i="1"/>
  <c r="A25" i="1" l="1"/>
  <c r="T4" i="1"/>
  <c r="A26" i="1" s="1"/>
  <c r="C30" i="1"/>
  <c r="G30" i="1" s="1"/>
  <c r="C29" i="1"/>
  <c r="G29" i="1" s="1"/>
  <c r="G28" i="1"/>
  <c r="O28" i="1" s="1"/>
  <c r="O30" i="1" l="1" a="1"/>
  <c r="O30" i="1" s="1"/>
  <c r="O29" i="1"/>
  <c r="O46" i="1" l="1"/>
  <c r="I52" i="1" s="1"/>
  <c r="M54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Dominik Kettel</author>
  </authors>
  <commentList>
    <comment ref="I10" authorId="0" shapeId="0" xr:uid="{F5D10E85-891D-45BB-9B7D-72B2EE5B4C80}">
      <text>
        <r>
          <rPr>
            <b/>
            <sz val="9"/>
            <color indexed="81"/>
            <rFont val="Segoe UI"/>
            <family val="2"/>
          </rPr>
          <t>Falls das Feld Rot wird stimmt an der IBAN etwas nicht. (Nur DE)</t>
        </r>
      </text>
    </comment>
    <comment ref="I11" authorId="0" shapeId="0" xr:uid="{14D8B54C-A637-445F-946D-195F45919CC0}">
      <text>
        <r>
          <rPr>
            <b/>
            <sz val="9"/>
            <color indexed="81"/>
            <rFont val="Segoe UI"/>
            <family val="2"/>
          </rPr>
          <t>BIC nur bei ausländischen Konten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K12" authorId="0" shapeId="0" xr:uid="{DEFBE279-E545-487F-A25B-F107D5A96E3F}">
      <text>
        <r>
          <rPr>
            <b/>
            <sz val="9"/>
            <color indexed="10"/>
            <rFont val="Segoe UI"/>
            <family val="2"/>
          </rPr>
          <t>In manchen Staaten gibt es für verschiedenen Städte unterschiedliche Pauschalen, betroffen sind: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b/>
            <sz val="9"/>
            <color indexed="81"/>
            <rFont val="Segoe UI"/>
            <family val="2"/>
          </rPr>
          <t>Australien, Brasilien, China, Frankreich, Griechenland, Großbritanien, Indien, Italien, Japan, Kanada, Pakistan, Polen, Rumänien, Russische Föderation, Saudi-Arabien, Schweiz, Spanien, Südafrika, Türkei, USA, Vereinigte Staaten von Amerika, Vereinigtes Königreich von Großbritannien und Nordirland</t>
        </r>
        <r>
          <rPr>
            <sz val="9"/>
            <color indexed="81"/>
            <rFont val="Segoe UI"/>
            <family val="2"/>
          </rPr>
          <t xml:space="preserve">
Schauen Sie im Tabellenblatt "Land_Stadt" nach ob Ihre Stadt darunterfällt, wenn ja muss Sie genauso geschrieben werden, ansonsten einfach den Namen so eintragen.
</t>
        </r>
        <r>
          <rPr>
            <b/>
            <sz val="9"/>
            <color indexed="10"/>
            <rFont val="Segoe UI"/>
            <family val="2"/>
          </rPr>
          <t>Für Frankreich muss bitte die PLZ in Klammer mit angegeben werden z.B. Paris (75008)</t>
        </r>
      </text>
    </comment>
    <comment ref="M18" authorId="0" shapeId="0" xr:uid="{8F5FC966-A075-4B1E-AB18-825B54FEEA1F}">
      <text>
        <r>
          <rPr>
            <b/>
            <sz val="9"/>
            <color indexed="81"/>
            <rFont val="Segoe UI"/>
            <family val="2"/>
          </rPr>
          <t>Zeit mit ":" eingeben
z.B. 16:15</t>
        </r>
      </text>
    </comment>
    <comment ref="M19" authorId="0" shapeId="0" xr:uid="{1B57EAE0-6A67-45F5-89DD-81DDEC7B9178}">
      <text>
        <r>
          <rPr>
            <b/>
            <sz val="9"/>
            <color indexed="81"/>
            <rFont val="Segoe UI"/>
            <family val="2"/>
          </rPr>
          <t>Zeit mit ":" eingeben
z.B. 16:15</t>
        </r>
      </text>
    </comment>
    <comment ref="L23" authorId="0" shapeId="0" xr:uid="{8E3712AD-6D22-4364-A7D0-DF1D00FAC054}">
      <text>
        <r>
          <rPr>
            <b/>
            <sz val="9"/>
            <color indexed="81"/>
            <rFont val="Segoe UI"/>
            <family val="2"/>
          </rPr>
          <t>Bei keinen Hotelkosten und gelben Hintergrund 0 eintragen.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8" authorId="0" shapeId="0" xr:uid="{66468B66-1300-4FAA-A8DE-7B43803E7F9B}">
      <text>
        <r>
          <rPr>
            <b/>
            <sz val="9"/>
            <color indexed="81"/>
            <rFont val="Segoe UI"/>
            <family val="2"/>
          </rPr>
          <t>Bei keinen freien Mahlzeiten 0 eintragen.</t>
        </r>
      </text>
    </comment>
    <comment ref="K28" authorId="0" shapeId="0" xr:uid="{6A518242-A349-492F-BBAD-5C91D8FEB445}">
      <text>
        <r>
          <rPr>
            <b/>
            <sz val="9"/>
            <color indexed="81"/>
            <rFont val="Segoe UI"/>
            <family val="2"/>
          </rPr>
          <t>Bei keinen freien Mahlzeiten 0 eintragen.</t>
        </r>
      </text>
    </comment>
    <comment ref="M28" authorId="0" shapeId="0" xr:uid="{49C2F33E-40C7-4B53-B3F5-71F456BA4FB9}">
      <text>
        <r>
          <rPr>
            <b/>
            <sz val="9"/>
            <color indexed="81"/>
            <rFont val="Segoe UI"/>
            <family val="2"/>
          </rPr>
          <t>Bei keinen freien Mahlzeiten 0 eintragen.</t>
        </r>
      </text>
    </comment>
    <comment ref="I29" authorId="0" shapeId="0" xr:uid="{6637779B-09AF-4435-94B8-D8A61B44A3A7}">
      <text>
        <r>
          <rPr>
            <b/>
            <sz val="9"/>
            <color indexed="81"/>
            <rFont val="Segoe UI"/>
            <family val="2"/>
          </rPr>
          <t>Bei keinen freien Mahlzeiten und gelben Hintergrund 0 eintragen.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K29" authorId="0" shapeId="0" xr:uid="{BDFDB2D1-0849-45B8-BD17-F0B4B4E027C3}">
      <text>
        <r>
          <rPr>
            <b/>
            <sz val="9"/>
            <color indexed="81"/>
            <rFont val="Segoe UI"/>
            <family val="2"/>
          </rPr>
          <t>Bei keinen freien Mahlzeiten und gelben Hintergrund 0 eintragen.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M29" authorId="0" shapeId="0" xr:uid="{31E65ADE-C263-4E21-B900-2DB00C738A92}">
      <text>
        <r>
          <rPr>
            <b/>
            <sz val="9"/>
            <color indexed="81"/>
            <rFont val="Segoe UI"/>
            <family val="2"/>
          </rPr>
          <t>Bei keinen freien Mahlzeiten und gelben Hintergrund 0 eintragen.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30" authorId="0" shapeId="0" xr:uid="{17A8B886-7A35-4733-BE5E-57E40368166A}">
      <text>
        <r>
          <rPr>
            <b/>
            <sz val="9"/>
            <color indexed="81"/>
            <rFont val="Segoe UI"/>
            <family val="2"/>
          </rPr>
          <t xml:space="preserve">Bei keinen freien Mahlzeiten und gelben Hintergrund 0 eintragen.
</t>
        </r>
      </text>
    </comment>
    <comment ref="K30" authorId="0" shapeId="0" xr:uid="{719CF47F-5568-42BB-A188-3E74E404ED27}">
      <text>
        <r>
          <rPr>
            <b/>
            <sz val="9"/>
            <color indexed="81"/>
            <rFont val="Segoe UI"/>
            <family val="2"/>
          </rPr>
          <t xml:space="preserve">Bei keinen freien Mahlzeiten und gelben Hintergrund 0 eintragen.
</t>
        </r>
      </text>
    </comment>
    <comment ref="M30" authorId="0" shapeId="0" xr:uid="{5AD8B928-6FB1-41AC-A1CF-F9B5FC7911EB}">
      <text>
        <r>
          <rPr>
            <b/>
            <sz val="9"/>
            <color indexed="81"/>
            <rFont val="Segoe UI"/>
            <family val="2"/>
          </rPr>
          <t xml:space="preserve">Bei keinen freien Mahlzeiten und gelben Hintergrund 0 eintragen.
</t>
        </r>
      </text>
    </comment>
    <comment ref="K33" authorId="0" shapeId="0" xr:uid="{D1F90112-8205-4A7C-9A14-71EBAFC62ED4}">
      <text>
        <r>
          <rPr>
            <b/>
            <sz val="9"/>
            <color indexed="81"/>
            <rFont val="Segoe UI"/>
            <family val="2"/>
          </rPr>
          <t>Gefahrene Kilometer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K34" authorId="0" shapeId="0" xr:uid="{2835C3F7-EF34-402D-81CA-60B05716BD4C}">
      <text>
        <r>
          <rPr>
            <b/>
            <sz val="9"/>
            <color indexed="81"/>
            <rFont val="Segoe UI"/>
            <family val="2"/>
          </rPr>
          <t>Anzahl Personen</t>
        </r>
      </text>
    </comment>
    <comment ref="M34" authorId="0" shapeId="0" xr:uid="{BC103D74-0871-4EE7-A0A4-9E7566781577}">
      <text>
        <r>
          <rPr>
            <b/>
            <sz val="9"/>
            <color indexed="81"/>
            <rFont val="Segoe UI"/>
            <family val="2"/>
          </rPr>
          <t>Strecke in Kilometer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Dominik Kettel</author>
    <author>Dominique</author>
  </authors>
  <commentList>
    <comment ref="L16" authorId="0" shapeId="0" xr:uid="{C1A1A133-41F0-49DE-8A64-9E303D57723E}">
      <text>
        <r>
          <rPr>
            <b/>
            <sz val="9"/>
            <color indexed="81"/>
            <rFont val="Segoe UI"/>
            <family val="2"/>
          </rPr>
          <t>Falls das Feld Rot wird stimmt an der IBAN etwas nicht. (Nur DE)</t>
        </r>
      </text>
    </comment>
    <comment ref="L17" authorId="0" shapeId="0" xr:uid="{AF28FB14-0168-4EE1-B47C-BFC4EA8E4D29}">
      <text>
        <r>
          <rPr>
            <b/>
            <sz val="9"/>
            <color indexed="81"/>
            <rFont val="Segoe UI"/>
            <family val="2"/>
          </rPr>
          <t>BIC nur bei ausländischen Konten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G19" authorId="1" shapeId="0" xr:uid="{1F6ABC32-7DB1-41D9-BFDB-2DE17BDF3675}">
      <text>
        <r>
          <rPr>
            <b/>
            <sz val="9"/>
            <color indexed="81"/>
            <rFont val="Segoe UI"/>
            <family val="2"/>
          </rPr>
          <t>Einfach ein großes X eintragen.</t>
        </r>
      </text>
    </comment>
    <comment ref="P19" authorId="1" shapeId="0" xr:uid="{4102F93A-B2D9-4AA1-B8AC-BB3FBB833869}">
      <text>
        <r>
          <rPr>
            <b/>
            <sz val="9"/>
            <color indexed="81"/>
            <rFont val="Segoe UI"/>
            <family val="2"/>
          </rPr>
          <t>Einfach ein großes X eintragen.</t>
        </r>
      </text>
    </comment>
    <comment ref="G22" authorId="1" shapeId="0" xr:uid="{786F3D9F-FAF0-4E9D-A2FC-48651F98614E}">
      <text>
        <r>
          <rPr>
            <b/>
            <sz val="9"/>
            <color indexed="81"/>
            <rFont val="Segoe UI"/>
            <family val="2"/>
          </rPr>
          <t>Einfach ein großes X eintragen.</t>
        </r>
      </text>
    </comment>
    <comment ref="P22" authorId="1" shapeId="0" xr:uid="{C3F4AB5D-AB70-48B5-8706-485A0DBE08F0}">
      <text>
        <r>
          <rPr>
            <b/>
            <sz val="9"/>
            <color indexed="81"/>
            <rFont val="Segoe UI"/>
            <family val="2"/>
          </rPr>
          <t>Einfach ein großes X eintragen.</t>
        </r>
      </text>
    </comment>
    <comment ref="B36" authorId="1" shapeId="0" xr:uid="{2E2FCCE7-1ACF-43C7-849E-D4F3CB866591}">
      <text>
        <r>
          <rPr>
            <b/>
            <sz val="9"/>
            <color indexed="81"/>
            <rFont val="Segoe UI"/>
            <family val="2"/>
          </rPr>
          <t>Einfach ein großes X eintragen.</t>
        </r>
      </text>
    </comment>
    <comment ref="B40" authorId="1" shapeId="0" xr:uid="{E27C91A5-8B33-4D07-868F-8A06357A9E56}">
      <text>
        <r>
          <rPr>
            <b/>
            <sz val="9"/>
            <color indexed="81"/>
            <rFont val="Segoe UI"/>
            <family val="2"/>
          </rPr>
          <t>Einfach ein großes X eintragen.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<sst xmlns="http://schemas.openxmlformats.org/spreadsheetml/2006/main" count="2465" uniqueCount="1638">
  <si>
    <t>Antragsteller:</t>
  </si>
  <si>
    <t>Name, Vorname:</t>
  </si>
  <si>
    <t>Straße:</t>
  </si>
  <si>
    <t>PLZ und Ort:</t>
  </si>
  <si>
    <t>Telefon:</t>
  </si>
  <si>
    <t>Bankverbindung:</t>
  </si>
  <si>
    <t>Kto.-Inhaber:</t>
  </si>
  <si>
    <t>Bank:</t>
  </si>
  <si>
    <t>IBAN:</t>
  </si>
  <si>
    <t>BIC:</t>
  </si>
  <si>
    <t>Anreise am (XX.XX.XX):</t>
  </si>
  <si>
    <t>Uhrzeit bei Abfahrt (XX:XX):</t>
  </si>
  <si>
    <t>Std:</t>
  </si>
  <si>
    <t>Uhrzeit bei Ankunft (XX:XX):</t>
  </si>
  <si>
    <t>Volle Tage der Abwesenheit:</t>
  </si>
  <si>
    <t>Reiseausgaben:</t>
  </si>
  <si>
    <t>(Für alle Ausgaben mit Ausnahme der Pauschalen sind Belege beizufügen)</t>
  </si>
  <si>
    <t>Verpflegungsmehraufwendungen:</t>
  </si>
  <si>
    <t>Fahrtkosten:</t>
  </si>
  <si>
    <t>Reisenebenkosten (z.B. Taxi, Telefon oder Parkgebühren):</t>
  </si>
  <si>
    <t>Art der Kosten</t>
  </si>
  <si>
    <t>Übertrag gemäß Honorarabrechnung</t>
  </si>
  <si>
    <t>Art des Honorars</t>
  </si>
  <si>
    <t>abzüglich evt. gezahlter Vorschüsse:</t>
  </si>
  <si>
    <t>© Deutscher Bridge-Verband</t>
  </si>
  <si>
    <t>Übernachtungskosten gemäß Hotelbeleg in €:</t>
  </si>
  <si>
    <t>Deutschland</t>
  </si>
  <si>
    <t>Kosten gemäß Beleg in €</t>
  </si>
  <si>
    <t>Betrag in €</t>
  </si>
  <si>
    <t>angebrochene Tage (&gt;8h) der Abwesenheit:</t>
  </si>
  <si>
    <t>volle Tage</t>
  </si>
  <si>
    <t>Anzahl</t>
  </si>
  <si>
    <t>Bahn inkl. Zuschläge, Flug oder Schiff gemäß beil. Belege in €:</t>
  </si>
  <si>
    <t>PKW - Vergütung 0,30 €/km, gefahrene km:</t>
  </si>
  <si>
    <t>zu zahlender Gesamtbetrag:</t>
  </si>
  <si>
    <t>ergibt in €</t>
  </si>
  <si>
    <t>Abreise am (XX.XX.XX):</t>
  </si>
  <si>
    <t>Anreisetag (&gt; 8h)</t>
  </si>
  <si>
    <t>Abreisetag (&gt; 8h)</t>
  </si>
  <si>
    <t>Afghanistan</t>
  </si>
  <si>
    <t>Ägypten</t>
  </si>
  <si>
    <t>Äthiopien</t>
  </si>
  <si>
    <t>Äquatorialguinea</t>
  </si>
  <si>
    <t>Albanien</t>
  </si>
  <si>
    <t>Algerien</t>
  </si>
  <si>
    <t>Andorra</t>
  </si>
  <si>
    <t>Angola</t>
  </si>
  <si>
    <t>Argentinien</t>
  </si>
  <si>
    <t>Armenien</t>
  </si>
  <si>
    <t>Aserbaidschan</t>
  </si>
  <si>
    <t>Australien</t>
  </si>
  <si>
    <t>Canberra</t>
  </si>
  <si>
    <t>Sydney</t>
  </si>
  <si>
    <t>Bahrain</t>
  </si>
  <si>
    <t>Bangladesch</t>
  </si>
  <si>
    <t>Barbados</t>
  </si>
  <si>
    <t>Belgien</t>
  </si>
  <si>
    <t>Benin</t>
  </si>
  <si>
    <t>Bolivien</t>
  </si>
  <si>
    <t>Botsuana</t>
  </si>
  <si>
    <t>Brasilien</t>
  </si>
  <si>
    <t>Brasilia</t>
  </si>
  <si>
    <t>Brunei</t>
  </si>
  <si>
    <t>Bulgarien</t>
  </si>
  <si>
    <t>Burundi</t>
  </si>
  <si>
    <t>Chile</t>
  </si>
  <si>
    <t>China</t>
  </si>
  <si>
    <t>Hongkong</t>
  </si>
  <si>
    <t>Rest</t>
  </si>
  <si>
    <t>Bosnien und Herzegowina</t>
  </si>
  <si>
    <t>Rio de Janeiro</t>
  </si>
  <si>
    <t>Sao Paulo</t>
  </si>
  <si>
    <t>Burkina Faso</t>
  </si>
  <si>
    <t>Brasielien</t>
  </si>
  <si>
    <t>Peking</t>
  </si>
  <si>
    <t>Shanghai</t>
  </si>
  <si>
    <t>Dänemark</t>
  </si>
  <si>
    <t>Dschibuti</t>
  </si>
  <si>
    <t>Ecuador</t>
  </si>
  <si>
    <t>Eritrea</t>
  </si>
  <si>
    <t>Estland</t>
  </si>
  <si>
    <t>Fidschi</t>
  </si>
  <si>
    <t>Finnland</t>
  </si>
  <si>
    <t>Frankreich</t>
  </si>
  <si>
    <t>Paris</t>
  </si>
  <si>
    <t>Gabun</t>
  </si>
  <si>
    <t>Gambia</t>
  </si>
  <si>
    <t>Georgien</t>
  </si>
  <si>
    <t>Ghana</t>
  </si>
  <si>
    <t>Griechenland</t>
  </si>
  <si>
    <t>Athen</t>
  </si>
  <si>
    <t>Guatemala</t>
  </si>
  <si>
    <t>Guinea</t>
  </si>
  <si>
    <t>Guinea-Bissau</t>
  </si>
  <si>
    <t>Haiti</t>
  </si>
  <si>
    <t>Honduras</t>
  </si>
  <si>
    <t>Indien</t>
  </si>
  <si>
    <t>Bangalore</t>
  </si>
  <si>
    <t>Costa Rica</t>
  </si>
  <si>
    <t>Côte d’Ivoire</t>
  </si>
  <si>
    <t>Elfenbeinküste</t>
  </si>
  <si>
    <t>Dominikanische Republik</t>
  </si>
  <si>
    <t>El Salvador</t>
  </si>
  <si>
    <t>Chennai</t>
  </si>
  <si>
    <t>Kalkutta</t>
  </si>
  <si>
    <t>Mumbai</t>
  </si>
  <si>
    <t>Indonesien</t>
  </si>
  <si>
    <t>Iran</t>
  </si>
  <si>
    <t>Irland</t>
  </si>
  <si>
    <t>Island</t>
  </si>
  <si>
    <t>Israel</t>
  </si>
  <si>
    <t>Italien</t>
  </si>
  <si>
    <t>Mailand</t>
  </si>
  <si>
    <t>Rom</t>
  </si>
  <si>
    <t>Jamaika</t>
  </si>
  <si>
    <t>Japan</t>
  </si>
  <si>
    <t>Tokio</t>
  </si>
  <si>
    <t>Jemen</t>
  </si>
  <si>
    <t>Jordanien</t>
  </si>
  <si>
    <t>Kambodscha</t>
  </si>
  <si>
    <t>Kamerun</t>
  </si>
  <si>
    <t>Kanada</t>
  </si>
  <si>
    <t>Ottawa</t>
  </si>
  <si>
    <t>Toronto</t>
  </si>
  <si>
    <t>Vancouver</t>
  </si>
  <si>
    <t>Kasachstan</t>
  </si>
  <si>
    <t>Katar</t>
  </si>
  <si>
    <t>Kenia</t>
  </si>
  <si>
    <t>Kirgisistan</t>
  </si>
  <si>
    <t>Kolumbien</t>
  </si>
  <si>
    <t>Kap Verde</t>
  </si>
  <si>
    <t>Kongo, Republik</t>
  </si>
  <si>
    <t>Kongo, Demokratische Republik</t>
  </si>
  <si>
    <t>Kosovo</t>
  </si>
  <si>
    <t>Kroatien</t>
  </si>
  <si>
    <t>Kuba</t>
  </si>
  <si>
    <t>Kuwait</t>
  </si>
  <si>
    <t>Laos</t>
  </si>
  <si>
    <t>Lesotho</t>
  </si>
  <si>
    <t>Lettland</t>
  </si>
  <si>
    <t>Libanon</t>
  </si>
  <si>
    <t>Libyen</t>
  </si>
  <si>
    <t>Liechtenstein</t>
  </si>
  <si>
    <t>Litauen</t>
  </si>
  <si>
    <t>Luxemburg</t>
  </si>
  <si>
    <t>Madagaskar</t>
  </si>
  <si>
    <t>Malawi</t>
  </si>
  <si>
    <t>Malaysia</t>
  </si>
  <si>
    <t>Malediven</t>
  </si>
  <si>
    <t>Mali</t>
  </si>
  <si>
    <t>Malta</t>
  </si>
  <si>
    <t>Marokko</t>
  </si>
  <si>
    <t>Mauretanien</t>
  </si>
  <si>
    <t>Mauritius</t>
  </si>
  <si>
    <t>Mazedonien</t>
  </si>
  <si>
    <t>Mexiko</t>
  </si>
  <si>
    <t>Monaco</t>
  </si>
  <si>
    <t>Mongolei</t>
  </si>
  <si>
    <t>Montenegro</t>
  </si>
  <si>
    <t>Mosambik</t>
  </si>
  <si>
    <t>Myanmar</t>
  </si>
  <si>
    <t>Namibia</t>
  </si>
  <si>
    <t>Nepal</t>
  </si>
  <si>
    <t>Neuseeland</t>
  </si>
  <si>
    <t>Nicaragua</t>
  </si>
  <si>
    <t>Korea, Demokratische Volksrepublik</t>
  </si>
  <si>
    <t>Nrdkorea</t>
  </si>
  <si>
    <t>Südkorea</t>
  </si>
  <si>
    <t>Korea, Republik</t>
  </si>
  <si>
    <t>Marshall Inseln</t>
  </si>
  <si>
    <t>Moldau, Republik</t>
  </si>
  <si>
    <t>Pauschbetrag</t>
  </si>
  <si>
    <t>Tagessätze</t>
  </si>
  <si>
    <t>Niederlande</t>
  </si>
  <si>
    <t>Niger</t>
  </si>
  <si>
    <t>Nigeria</t>
  </si>
  <si>
    <t>Norwegen</t>
  </si>
  <si>
    <t>Österreich</t>
  </si>
  <si>
    <t>Oman</t>
  </si>
  <si>
    <t>Pakistan</t>
  </si>
  <si>
    <t>Palau</t>
  </si>
  <si>
    <t>Panama</t>
  </si>
  <si>
    <t>Papua-Neuguinea</t>
  </si>
  <si>
    <t>Paraguay</t>
  </si>
  <si>
    <t>Peru</t>
  </si>
  <si>
    <t>Philippinen</t>
  </si>
  <si>
    <t>Polen</t>
  </si>
  <si>
    <t>Breslau</t>
  </si>
  <si>
    <t>Warschau</t>
  </si>
  <si>
    <t>Portugal</t>
  </si>
  <si>
    <t>Ruanda</t>
  </si>
  <si>
    <t>Rumänien</t>
  </si>
  <si>
    <t>Jekaterinburg</t>
  </si>
  <si>
    <t>Moskau</t>
  </si>
  <si>
    <t>Sambia</t>
  </si>
  <si>
    <t>Samoa</t>
  </si>
  <si>
    <t>Saudi-Arabien</t>
  </si>
  <si>
    <t>Djidda</t>
  </si>
  <si>
    <t>Russische Föderation</t>
  </si>
  <si>
    <t>St. Petersburg</t>
  </si>
  <si>
    <t>San Marino</t>
  </si>
  <si>
    <t>São Tomé – Príncipe</t>
  </si>
  <si>
    <t>Riad</t>
  </si>
  <si>
    <t>Schweden</t>
  </si>
  <si>
    <t>Schweiz</t>
  </si>
  <si>
    <t>Genf</t>
  </si>
  <si>
    <t>Senegal</t>
  </si>
  <si>
    <t>Serbien</t>
  </si>
  <si>
    <t>Simbabwe</t>
  </si>
  <si>
    <t>Singapur</t>
  </si>
  <si>
    <t>Slowenien</t>
  </si>
  <si>
    <t>Spanien</t>
  </si>
  <si>
    <t>Barcelona</t>
  </si>
  <si>
    <t>Madrid</t>
  </si>
  <si>
    <t>Sudan</t>
  </si>
  <si>
    <t>Südafrika</t>
  </si>
  <si>
    <t>Kapstadt</t>
  </si>
  <si>
    <t>Johannesburg</t>
  </si>
  <si>
    <t>Südsudan</t>
  </si>
  <si>
    <t>Syrien</t>
  </si>
  <si>
    <t>Tadschikistan</t>
  </si>
  <si>
    <t>Taiwan</t>
  </si>
  <si>
    <t>Tansania</t>
  </si>
  <si>
    <t>Thailand</t>
  </si>
  <si>
    <t>Togo</t>
  </si>
  <si>
    <t>Tonga</t>
  </si>
  <si>
    <t>Tschad</t>
  </si>
  <si>
    <t>Türkei</t>
  </si>
  <si>
    <t>Sierra Leone</t>
  </si>
  <si>
    <t>Slowakische Republik</t>
  </si>
  <si>
    <t>Kanarische Inseln</t>
  </si>
  <si>
    <t>Palma de Mallorca</t>
  </si>
  <si>
    <t>Sri Lanka</t>
  </si>
  <si>
    <t>Trinidad und Tobago</t>
  </si>
  <si>
    <t>Tschechische Republik</t>
  </si>
  <si>
    <t>Izmir</t>
  </si>
  <si>
    <t>Tunesien</t>
  </si>
  <si>
    <t>Turkmenistan</t>
  </si>
  <si>
    <t>Uganda</t>
  </si>
  <si>
    <t>Ukraine</t>
  </si>
  <si>
    <t>Ungarn</t>
  </si>
  <si>
    <t>Uruguay</t>
  </si>
  <si>
    <t>Usbekistan</t>
  </si>
  <si>
    <t>Vatikanstaat</t>
  </si>
  <si>
    <t>Venezuela</t>
  </si>
  <si>
    <t>Atlanta</t>
  </si>
  <si>
    <t>Boston</t>
  </si>
  <si>
    <t>Chicago</t>
  </si>
  <si>
    <t>Houston</t>
  </si>
  <si>
    <t>Miami</t>
  </si>
  <si>
    <t>London</t>
  </si>
  <si>
    <t>Vietnam</t>
  </si>
  <si>
    <t>Weißrussland</t>
  </si>
  <si>
    <t>Zypern</t>
  </si>
  <si>
    <t>Vereinigte Arabische Emirate</t>
  </si>
  <si>
    <t>Vereinigte Staaten von Amerika</t>
  </si>
  <si>
    <t>USA</t>
  </si>
  <si>
    <t>Los Angeles</t>
  </si>
  <si>
    <t>New York City</t>
  </si>
  <si>
    <t>San Francisco</t>
  </si>
  <si>
    <t>Washington D. C.</t>
  </si>
  <si>
    <t>Washington DC</t>
  </si>
  <si>
    <t>Vereinigtes Königreich von Großbritannien und Nordirland</t>
  </si>
  <si>
    <t>Großbritanien</t>
  </si>
  <si>
    <t>Belarus</t>
  </si>
  <si>
    <t>Zentralafrikanische Republik</t>
  </si>
  <si>
    <t>Neu Delhi</t>
  </si>
  <si>
    <t>Nordkorea</t>
  </si>
  <si>
    <t>Voll</t>
  </si>
  <si>
    <t>Teil</t>
  </si>
  <si>
    <t>Land</t>
  </si>
  <si>
    <t>Stadt</t>
  </si>
  <si>
    <t>Boulogne-Billancourt</t>
  </si>
  <si>
    <t>Nanterre</t>
  </si>
  <si>
    <t>Asnières-sur-Seine</t>
  </si>
  <si>
    <t>Colombes</t>
  </si>
  <si>
    <t>Courbevoie</t>
  </si>
  <si>
    <t>Rueil-Malmaison</t>
  </si>
  <si>
    <t>Issy-les-Moulineaux</t>
  </si>
  <si>
    <t>Levallois-Perret</t>
  </si>
  <si>
    <t>Antony</t>
  </si>
  <si>
    <t>Neuilly-sur-Seine</t>
  </si>
  <si>
    <t>Clichy</t>
  </si>
  <si>
    <t>Clamart</t>
  </si>
  <si>
    <t>Aubervilliers</t>
  </si>
  <si>
    <t>Saint-Denis</t>
  </si>
  <si>
    <t>Aulnay-sous-Bois</t>
  </si>
  <si>
    <t>Le Raincy</t>
  </si>
  <si>
    <t>Bagnolet</t>
  </si>
  <si>
    <t>Bobigny</t>
  </si>
  <si>
    <t>Bondy</t>
  </si>
  <si>
    <t>Clichy-sous-Bois</t>
  </si>
  <si>
    <t>Livry-Gargan</t>
  </si>
  <si>
    <t>Coubron</t>
  </si>
  <si>
    <t>Tremblay-en-France</t>
  </si>
  <si>
    <t>Montfermeil</t>
  </si>
  <si>
    <t>Drancy</t>
  </si>
  <si>
    <t>Le Blanc-Mesnil</t>
  </si>
  <si>
    <t>Le Bourget</t>
  </si>
  <si>
    <t>Dugny</t>
  </si>
  <si>
    <t>La Courneuve</t>
  </si>
  <si>
    <t>Épinay-sur-Seine</t>
  </si>
  <si>
    <t>Gagny</t>
  </si>
  <si>
    <t>Gournay-sur-Marne</t>
  </si>
  <si>
    <t>Noisy-le-Grand</t>
  </si>
  <si>
    <t>L’Île-Saint-Denis</t>
  </si>
  <si>
    <t>Le Pré-Saint-Gervais</t>
  </si>
  <si>
    <t>Pantin</t>
  </si>
  <si>
    <t>Les Lilas</t>
  </si>
  <si>
    <t>Villemomble</t>
  </si>
  <si>
    <t>Les Pavillons-sous-Bois</t>
  </si>
  <si>
    <t>Montreuil</t>
  </si>
  <si>
    <t>Neuilly-Plaisance</t>
  </si>
  <si>
    <t>Neuilly-sur-Marne</t>
  </si>
  <si>
    <t>Noisy-le-Sec</t>
  </si>
  <si>
    <t>Pierrefitte-sur-Seine</t>
  </si>
  <si>
    <t>Romainville</t>
  </si>
  <si>
    <t>Rosny-sous-Bois</t>
  </si>
  <si>
    <t>Saint-Ouen-sur-Seine</t>
  </si>
  <si>
    <t>Sevran</t>
  </si>
  <si>
    <t>Stains</t>
  </si>
  <si>
    <t>Vaujours</t>
  </si>
  <si>
    <t>Villepinte</t>
  </si>
  <si>
    <t>Villetaneuse</t>
  </si>
  <si>
    <t>Bourg-la-Reine</t>
  </si>
  <si>
    <t>Bagneux</t>
  </si>
  <si>
    <t>Bois-Colombes</t>
  </si>
  <si>
    <t>Châtenay-Malabry</t>
  </si>
  <si>
    <t>Sceaux</t>
  </si>
  <si>
    <t>Châtillon</t>
  </si>
  <si>
    <t>Chaville</t>
  </si>
  <si>
    <t>Meudon</t>
  </si>
  <si>
    <t>Le Plessis-Robinson</t>
  </si>
  <si>
    <t>Fontenay-aux-Roses</t>
  </si>
  <si>
    <t>Garches</t>
  </si>
  <si>
    <t>Saint-Cloud</t>
  </si>
  <si>
    <t>La Garenne-Colombes</t>
  </si>
  <si>
    <t>Gennevilliers</t>
  </si>
  <si>
    <t>Malakoff</t>
  </si>
  <si>
    <t>Montrouge</t>
  </si>
  <si>
    <t>Marnes-la-Coquette</t>
  </si>
  <si>
    <t>Puteaux</t>
  </si>
  <si>
    <t>Sèvres</t>
  </si>
  <si>
    <t>Suresnes</t>
  </si>
  <si>
    <t>Vanves</t>
  </si>
  <si>
    <t>Vaucresson</t>
  </si>
  <si>
    <t>Ville-d’Avray</t>
  </si>
  <si>
    <t>Villeneuve-la-Garenne</t>
  </si>
  <si>
    <t>Ablon-sur-Seine</t>
  </si>
  <si>
    <t>Orly</t>
  </si>
  <si>
    <t>Villeneuve-le-Roi</t>
  </si>
  <si>
    <t>L’Haÿ-les-Roses</t>
  </si>
  <si>
    <t>Créteil</t>
  </si>
  <si>
    <t>Alfortville</t>
  </si>
  <si>
    <t>Arcueil</t>
  </si>
  <si>
    <t>Cachan</t>
  </si>
  <si>
    <t>Boissy-Saint-Léger</t>
  </si>
  <si>
    <t>Bonneuil-sur-Marne</t>
  </si>
  <si>
    <t>Bry-sur-Marne</t>
  </si>
  <si>
    <t>Villiers-sur-Marne</t>
  </si>
  <si>
    <t>Nogent-sur-Marne</t>
  </si>
  <si>
    <t>Champigny-sur-Marne</t>
  </si>
  <si>
    <t>Charenton-le-Pont</t>
  </si>
  <si>
    <t>Chennevières-sur-Marne</t>
  </si>
  <si>
    <t>Chevilly-Larue</t>
  </si>
  <si>
    <t>Thiais</t>
  </si>
  <si>
    <t>Choisy-le-Roi</t>
  </si>
  <si>
    <t>Fontenay-sous-Bois</t>
  </si>
  <si>
    <t>Fresnes</t>
  </si>
  <si>
    <t>Gentilly</t>
  </si>
  <si>
    <t>Le Kremlin-Bicêtre</t>
  </si>
  <si>
    <t>Ivry-sur-Seine</t>
  </si>
  <si>
    <t>Joinville-le-Pont</t>
  </si>
  <si>
    <t>La Queue-en-Brie</t>
  </si>
  <si>
    <t>Ormesson-sur-Marne</t>
  </si>
  <si>
    <t>Le Perreux-sur-Marne</t>
  </si>
  <si>
    <t>Le Plessis-Trévise</t>
  </si>
  <si>
    <t>Limeil-Brévannes</t>
  </si>
  <si>
    <t>Villeneuve-Saint-Georges</t>
  </si>
  <si>
    <t>Maisons-Alfort</t>
  </si>
  <si>
    <t>Mandres-les-Roses</t>
  </si>
  <si>
    <t>Villecresnes</t>
  </si>
  <si>
    <t>Marolles-en-Brie</t>
  </si>
  <si>
    <t>Noiseau</t>
  </si>
  <si>
    <t>Périgny</t>
  </si>
  <si>
    <t>Rungis</t>
  </si>
  <si>
    <t>Saint-Mandé</t>
  </si>
  <si>
    <t>Vincennes</t>
  </si>
  <si>
    <t>Saint-Maur-des-Fossés</t>
  </si>
  <si>
    <t>Saint-Maurice</t>
  </si>
  <si>
    <t>Santeny</t>
  </si>
  <si>
    <t>Sucy-en-Brie</t>
  </si>
  <si>
    <t>Valenton</t>
  </si>
  <si>
    <t>Villejuif</t>
  </si>
  <si>
    <t>Vitry-sur-Seine</t>
  </si>
  <si>
    <t>Washington D.C.</t>
  </si>
  <si>
    <t>DBV - Reisekosten-Abrechnung</t>
  </si>
  <si>
    <t>weitere Personen und mitgefahrene Strecke (0,02 €*Person/km):</t>
  </si>
  <si>
    <t>Deutscher Bridge-Verband e.V.
Augustinusstr. 11 C
50226 Frechen-Königsdorf
E-Mail:</t>
  </si>
  <si>
    <t>finanzen@bridge-verband.de</t>
  </si>
  <si>
    <r>
      <rPr>
        <b/>
        <sz val="10"/>
        <rFont val="Tahoma"/>
        <family val="2"/>
      </rPr>
      <t>Reisezweck</t>
    </r>
    <r>
      <rPr>
        <sz val="10"/>
        <rFont val="Tahoma"/>
        <family val="2"/>
      </rPr>
      <t xml:space="preserve"> mit </t>
    </r>
    <r>
      <rPr>
        <b/>
        <sz val="10"/>
        <rFont val="Tahoma"/>
        <family val="2"/>
      </rPr>
      <t xml:space="preserve">Kurzbericht </t>
    </r>
    <r>
      <rPr>
        <sz val="10"/>
        <rFont val="Tahoma"/>
        <family val="2"/>
      </rPr>
      <t>laut Reisekostenordnung §1 Abs. 4d.:</t>
    </r>
  </si>
  <si>
    <t>Übernachtung:</t>
  </si>
  <si>
    <t>Frühstück</t>
  </si>
  <si>
    <t>Kostenlose Mahlzeiten</t>
  </si>
  <si>
    <t>Abend</t>
  </si>
  <si>
    <t>Mittag</t>
  </si>
  <si>
    <t>- In Excel nur die gelben Felder ausfüllen, außer bei Reiseneben- und Honorarkosten-</t>
  </si>
  <si>
    <t>Nordmazedonien</t>
  </si>
  <si>
    <t>Moldau</t>
  </si>
  <si>
    <t>Slowakei</t>
  </si>
  <si>
    <t>Tschechien</t>
  </si>
  <si>
    <t>Russland</t>
  </si>
  <si>
    <t>Meaux</t>
  </si>
  <si>
    <t>Chelles</t>
  </si>
  <si>
    <t>Torcy</t>
  </si>
  <si>
    <t>Melun</t>
  </si>
  <si>
    <t>Pontault-Combault</t>
  </si>
  <si>
    <t>Savigny-le-Temple</t>
  </si>
  <si>
    <t>Bussy-Saint-Georges</t>
  </si>
  <si>
    <t>Villeparisis</t>
  </si>
  <si>
    <t>Champs-sur-Marne</t>
  </si>
  <si>
    <t>Roissy-en-Brie</t>
  </si>
  <si>
    <t>Versailles</t>
  </si>
  <si>
    <t>Sartrouville</t>
  </si>
  <si>
    <t>Saint-Germain-en-Laye</t>
  </si>
  <si>
    <t>Mantes-la-Jolie</t>
  </si>
  <si>
    <t>Poissy</t>
  </si>
  <si>
    <t>Conflans-Sainte-Honorine</t>
  </si>
  <si>
    <t>Les Mureaux</t>
  </si>
  <si>
    <t>Houilles</t>
  </si>
  <si>
    <t>Montigny-le-Bretonneux</t>
  </si>
  <si>
    <t>Plaisir</t>
  </si>
  <si>
    <t>Évry-Courcouronnes</t>
  </si>
  <si>
    <t>Corbeil-Essonnes</t>
  </si>
  <si>
    <t>Massy</t>
  </si>
  <si>
    <t>Palaiseau</t>
  </si>
  <si>
    <t>Savigny-sur-Orge</t>
  </si>
  <si>
    <t>Sainte-Geneviève-des-Bois</t>
  </si>
  <si>
    <t>Athis-Mons</t>
  </si>
  <si>
    <t>Vigneux-sur-Seine</t>
  </si>
  <si>
    <t>Viry-Châtillon</t>
  </si>
  <si>
    <t>Draveil</t>
  </si>
  <si>
    <t>Argenteuil</t>
  </si>
  <si>
    <t>Cergy</t>
  </si>
  <si>
    <t>Pontoise</t>
  </si>
  <si>
    <t>Sarcelles</t>
  </si>
  <si>
    <t>Garges-lès-Gonesse</t>
  </si>
  <si>
    <t>Franconville</t>
  </si>
  <si>
    <t>Bezons</t>
  </si>
  <si>
    <t>Goussainville</t>
  </si>
  <si>
    <t>Ermont</t>
  </si>
  <si>
    <t>Villiers-le-Bel</t>
  </si>
  <si>
    <t>Ableiges</t>
  </si>
  <si>
    <t>Vigny</t>
  </si>
  <si>
    <t>Aincourt</t>
  </si>
  <si>
    <t>Vauréal</t>
  </si>
  <si>
    <t>Magny-en-Vexin</t>
  </si>
  <si>
    <t>Ambleville</t>
  </si>
  <si>
    <t>Amenucourt</t>
  </si>
  <si>
    <t>Andilly</t>
  </si>
  <si>
    <t>Montmorency</t>
  </si>
  <si>
    <t>Soisy-sous-Montmorency</t>
  </si>
  <si>
    <t>Arnouville</t>
  </si>
  <si>
    <t>Arronville</t>
  </si>
  <si>
    <t>Marines</t>
  </si>
  <si>
    <t>Arthies</t>
  </si>
  <si>
    <t>Asnières-sur-Oise</t>
  </si>
  <si>
    <t>L’Isle-Adam</t>
  </si>
  <si>
    <t>Viarmes</t>
  </si>
  <si>
    <t>Attainville</t>
  </si>
  <si>
    <t>Fosses</t>
  </si>
  <si>
    <t>Domont</t>
  </si>
  <si>
    <t>Auvers-sur-Oise</t>
  </si>
  <si>
    <t>Saint-Ouen-l’Aumône</t>
  </si>
  <si>
    <t>Avernes</t>
  </si>
  <si>
    <t>Baillet-en-France</t>
  </si>
  <si>
    <t>Banthelu</t>
  </si>
  <si>
    <t>Beauchamp</t>
  </si>
  <si>
    <t>Taverny</t>
  </si>
  <si>
    <t>Beaumont-sur-Oise</t>
  </si>
  <si>
    <t>Bellefontaine</t>
  </si>
  <si>
    <t>Luzarches</t>
  </si>
  <si>
    <t>Belloy-en-France</t>
  </si>
  <si>
    <t>Bernes-sur-Oise</t>
  </si>
  <si>
    <t>Berville</t>
  </si>
  <si>
    <t>Bessancourt</t>
  </si>
  <si>
    <t>Béthemont-la-Forêt</t>
  </si>
  <si>
    <t>Boisemont</t>
  </si>
  <si>
    <t>Boissy-l’Aillerie</t>
  </si>
  <si>
    <t>Bonneuil-en-France</t>
  </si>
  <si>
    <t>Bouffémont</t>
  </si>
  <si>
    <t>Bouqueval</t>
  </si>
  <si>
    <t>Gonesse</t>
  </si>
  <si>
    <t>Bray-et-Lû</t>
  </si>
  <si>
    <t>Bréançon</t>
  </si>
  <si>
    <t>Brignancourt</t>
  </si>
  <si>
    <t>Bruyères-sur-Oise</t>
  </si>
  <si>
    <t>Buhy</t>
  </si>
  <si>
    <t>Butry-sur-Oise</t>
  </si>
  <si>
    <t>Champagne-sur-Oise</t>
  </si>
  <si>
    <t>Charmont</t>
  </si>
  <si>
    <t>Chars</t>
  </si>
  <si>
    <t>Châtenay-en-France</t>
  </si>
  <si>
    <t>Chaumontel</t>
  </si>
  <si>
    <t>Chaussy</t>
  </si>
  <si>
    <t>Chauvry</t>
  </si>
  <si>
    <t>Chennevières-lès-Louvres</t>
  </si>
  <si>
    <t>Chérence</t>
  </si>
  <si>
    <t>Cléry-en-Vexin</t>
  </si>
  <si>
    <t>Commeny</t>
  </si>
  <si>
    <t>Condécourt</t>
  </si>
  <si>
    <t>Cormeilles-en-Parisis</t>
  </si>
  <si>
    <t>Cormeilles-en-Vexin</t>
  </si>
  <si>
    <t>Courcelles-sur-Viosne</t>
  </si>
  <si>
    <t>Courdimanche</t>
  </si>
  <si>
    <t>Deuil-la-Barre</t>
  </si>
  <si>
    <t>Enghien-les-Bains</t>
  </si>
  <si>
    <t>Eaubonne</t>
  </si>
  <si>
    <t>Écouen</t>
  </si>
  <si>
    <t>Ennery</t>
  </si>
  <si>
    <t>Épiais-lès-Louvres</t>
  </si>
  <si>
    <t>Épiais-Rhus</t>
  </si>
  <si>
    <t>Épinay-Champlâtreux</t>
  </si>
  <si>
    <t>Éragny</t>
  </si>
  <si>
    <t>Ézanville</t>
  </si>
  <si>
    <t>Fontenay-en-Parisis</t>
  </si>
  <si>
    <t>Frémainville</t>
  </si>
  <si>
    <t>Frémécourt</t>
  </si>
  <si>
    <t>Frépillon</t>
  </si>
  <si>
    <t>Frouville</t>
  </si>
  <si>
    <t>Genainville</t>
  </si>
  <si>
    <t>Génicourt</t>
  </si>
  <si>
    <t>Gouzangrez</t>
  </si>
  <si>
    <t>Grisy-les-Plâtres</t>
  </si>
  <si>
    <t>Groslay</t>
  </si>
  <si>
    <t>Guiry-en-Vexin</t>
  </si>
  <si>
    <t>Haravilliers</t>
  </si>
  <si>
    <t>Haute-Isle</t>
  </si>
  <si>
    <t>Hédouville</t>
  </si>
  <si>
    <t>Herblay-sur-Seine</t>
  </si>
  <si>
    <t>Hérouville-en-Vexin</t>
  </si>
  <si>
    <t>Hodent</t>
  </si>
  <si>
    <t>Jagny-sous-Bois</t>
  </si>
  <si>
    <t>Jouy-le-Moutier</t>
  </si>
  <si>
    <t>La Chapelle-en-Vexin</t>
  </si>
  <si>
    <t>La Frette-sur-Seine</t>
  </si>
  <si>
    <t>La Roche-Guyon</t>
  </si>
  <si>
    <t>Labbeville</t>
  </si>
  <si>
    <t>Lassy</t>
  </si>
  <si>
    <t>Le Bellay-en-Vexin</t>
  </si>
  <si>
    <t>Le Heaulme</t>
  </si>
  <si>
    <t>Le Mesnil-Aubry</t>
  </si>
  <si>
    <t>Le Perchay</t>
  </si>
  <si>
    <t>Le Plessis-Bouchard</t>
  </si>
  <si>
    <t>Le Plessis-Gassot</t>
  </si>
  <si>
    <t>Le Plessis-Luzarches</t>
  </si>
  <si>
    <t>Le Thillay</t>
  </si>
  <si>
    <t>Livilliers</t>
  </si>
  <si>
    <t>Longuesse</t>
  </si>
  <si>
    <t>Louvres</t>
  </si>
  <si>
    <t>Maffliers</t>
  </si>
  <si>
    <t>Mareil-en-France</t>
  </si>
  <si>
    <t>Margency</t>
  </si>
  <si>
    <t>Marly-la-Ville</t>
  </si>
  <si>
    <t>Maudétour-en-Vexin</t>
  </si>
  <si>
    <t>Menouville</t>
  </si>
  <si>
    <t>Menucourt</t>
  </si>
  <si>
    <t>Mériel</t>
  </si>
  <si>
    <t>Méry-sur-Oise</t>
  </si>
  <si>
    <t>Moisselles</t>
  </si>
  <si>
    <t>Montgeroult</t>
  </si>
  <si>
    <t>Montigny-lès-Cormeilles</t>
  </si>
  <si>
    <t>Montlignon</t>
  </si>
  <si>
    <t>Saint-Leu-la-Forêt</t>
  </si>
  <si>
    <t>Montmagny</t>
  </si>
  <si>
    <t>Montreuil-sur-Epte</t>
  </si>
  <si>
    <t>Montsoult</t>
  </si>
  <si>
    <t>Mours</t>
  </si>
  <si>
    <t>Moussy</t>
  </si>
  <si>
    <t>Nerville-la-Forêt</t>
  </si>
  <si>
    <t>Nesles-la-Vallée</t>
  </si>
  <si>
    <t>Neuilly-en-Vexin</t>
  </si>
  <si>
    <t>Neuville-sur-Oise</t>
  </si>
  <si>
    <t>Nointel</t>
  </si>
  <si>
    <t>Noisy-sur-Oise</t>
  </si>
  <si>
    <t>Nucourt</t>
  </si>
  <si>
    <t>Omerville</t>
  </si>
  <si>
    <t>Osny</t>
  </si>
  <si>
    <t>Parmain</t>
  </si>
  <si>
    <t>Persan</t>
  </si>
  <si>
    <t>Pierrelaye</t>
  </si>
  <si>
    <t>Piscop</t>
  </si>
  <si>
    <t>Presles</t>
  </si>
  <si>
    <t>Puiseux-en-France</t>
  </si>
  <si>
    <t>Puiseux-Pontoise</t>
  </si>
  <si>
    <t>Roissy-en-France</t>
  </si>
  <si>
    <t>Ronquerolles</t>
  </si>
  <si>
    <t>Sagy</t>
  </si>
  <si>
    <t>Saint-Brice-sous-Forêt</t>
  </si>
  <si>
    <t>Saint-Clair-sur-Epte</t>
  </si>
  <si>
    <t>Saint-Cyr-en-Arthies</t>
  </si>
  <si>
    <t>Saint-Gervais</t>
  </si>
  <si>
    <t>Saint-Gratien</t>
  </si>
  <si>
    <t>Saint-Martin-du-Tertre</t>
  </si>
  <si>
    <t>Saint-Prix</t>
  </si>
  <si>
    <t>Saint-Witz</t>
  </si>
  <si>
    <t>Sannois</t>
  </si>
  <si>
    <t>Santeuil</t>
  </si>
  <si>
    <t>Seraincourt</t>
  </si>
  <si>
    <t>Seugy</t>
  </si>
  <si>
    <t>Survilliers</t>
  </si>
  <si>
    <t>Théméricourt</t>
  </si>
  <si>
    <t>Theuville</t>
  </si>
  <si>
    <t>Us</t>
  </si>
  <si>
    <t>Vallangoujard</t>
  </si>
  <si>
    <t>Valmondois</t>
  </si>
  <si>
    <t>Vaudherland</t>
  </si>
  <si>
    <t>Vémars</t>
  </si>
  <si>
    <t>Vétheuil</t>
  </si>
  <si>
    <t>Vienne-en-Arthies</t>
  </si>
  <si>
    <t>Villaines-sous-Bois</t>
  </si>
  <si>
    <t>Villeron</t>
  </si>
  <si>
    <t>Villers-en-Arthies</t>
  </si>
  <si>
    <t>Villiers-Adam</t>
  </si>
  <si>
    <t>Villiers-le-Sec</t>
  </si>
  <si>
    <t>Wy-dit-Joli-Village</t>
  </si>
  <si>
    <t>Abbéville-la-Rivière</t>
  </si>
  <si>
    <t>Étampes</t>
  </si>
  <si>
    <t>Angerville</t>
  </si>
  <si>
    <t>Angervilliers</t>
  </si>
  <si>
    <t>Dourdan</t>
  </si>
  <si>
    <t>Saint-Chéron</t>
  </si>
  <si>
    <t>Arpajon</t>
  </si>
  <si>
    <t>Arrancourt</t>
  </si>
  <si>
    <t>Authon-la-Plaine</t>
  </si>
  <si>
    <t>Auvernaux</t>
  </si>
  <si>
    <t>Mennecy</t>
  </si>
  <si>
    <t>Auvers-Saint-Georges</t>
  </si>
  <si>
    <t>Étréchy</t>
  </si>
  <si>
    <t>Avrainville</t>
  </si>
  <si>
    <t>Ballainvilliers</t>
  </si>
  <si>
    <t>Longjumeau</t>
  </si>
  <si>
    <t>Villebon-sur-Yvette</t>
  </si>
  <si>
    <t>Ballancourt-sur-Essonne</t>
  </si>
  <si>
    <t>Baulne</t>
  </si>
  <si>
    <t>La Ferté-Alais</t>
  </si>
  <si>
    <t>Bièvres</t>
  </si>
  <si>
    <t>Gif-sur-Yvette</t>
  </si>
  <si>
    <t>Blandy</t>
  </si>
  <si>
    <t>Boigneville</t>
  </si>
  <si>
    <t>Milly-la-Forêt</t>
  </si>
  <si>
    <t>Bois-Herpin</t>
  </si>
  <si>
    <t>Boissy-la-Rivière</t>
  </si>
  <si>
    <t>Boissy-le-Cutté</t>
  </si>
  <si>
    <t>Boissy-le-Sec</t>
  </si>
  <si>
    <t>Boissy-sous-Saint-Yon</t>
  </si>
  <si>
    <t>Bondoufle</t>
  </si>
  <si>
    <t>Ris-Orangis</t>
  </si>
  <si>
    <t>Boullay-les-Troux</t>
  </si>
  <si>
    <t>Limours</t>
  </si>
  <si>
    <t>Bouray-sur-Juine</t>
  </si>
  <si>
    <t>Boussy-Saint-Antoine</t>
  </si>
  <si>
    <t>Épinay-sous-Sénart</t>
  </si>
  <si>
    <t>Boutervilliers</t>
  </si>
  <si>
    <t>Boutigny-sur-Essonne</t>
  </si>
  <si>
    <t>Bouville</t>
  </si>
  <si>
    <t>Brétigny-sur-Orge</t>
  </si>
  <si>
    <t>Breuillet</t>
  </si>
  <si>
    <t>Breux-Jouy</t>
  </si>
  <si>
    <t>Brières-les-Scellés</t>
  </si>
  <si>
    <t>Briis-sous-Forges</t>
  </si>
  <si>
    <t>Brouy</t>
  </si>
  <si>
    <t>Brunoy</t>
  </si>
  <si>
    <t>Yerres</t>
  </si>
  <si>
    <t>Bruyères-le-Châtel</t>
  </si>
  <si>
    <t>Buno-Bonnevaux</t>
  </si>
  <si>
    <t>Bures-sur-Yvette</t>
  </si>
  <si>
    <t>Orsay</t>
  </si>
  <si>
    <t>Cerny</t>
  </si>
  <si>
    <t>Chalo-Saint-Mars</t>
  </si>
  <si>
    <t>Chalou-Moulineux</t>
  </si>
  <si>
    <t>Chamarande</t>
  </si>
  <si>
    <t>Champcueil</t>
  </si>
  <si>
    <t>Champlan</t>
  </si>
  <si>
    <t>Champmotteux</t>
  </si>
  <si>
    <t>Chatignonville</t>
  </si>
  <si>
    <t>Chauffour-lès-Étréchy</t>
  </si>
  <si>
    <t>Cheptainville</t>
  </si>
  <si>
    <t>Chevannes</t>
  </si>
  <si>
    <t>Chilly-Mazarin</t>
  </si>
  <si>
    <t>Congerville-Thionville</t>
  </si>
  <si>
    <t>Corbreuse</t>
  </si>
  <si>
    <t>Courances</t>
  </si>
  <si>
    <t>Courdimanche-sur-Essonne</t>
  </si>
  <si>
    <t>Courson-Monteloup</t>
  </si>
  <si>
    <t>Crosne</t>
  </si>
  <si>
    <t>D’Huison-Longueville</t>
  </si>
  <si>
    <t>Dannemois</t>
  </si>
  <si>
    <t>Écharcon</t>
  </si>
  <si>
    <t>Égly</t>
  </si>
  <si>
    <t>Épinay-sur-Orge</t>
  </si>
  <si>
    <t>Étiolles</t>
  </si>
  <si>
    <t>Saint-Germain-lès-Corbeil</t>
  </si>
  <si>
    <t>Fleury-Mérogis</t>
  </si>
  <si>
    <t>Morsang-sur-Orge</t>
  </si>
  <si>
    <t>Fontaine-la-Rivière</t>
  </si>
  <si>
    <t>Fontenay-lès-Briis</t>
  </si>
  <si>
    <t>Fontenay-le-Vicomte</t>
  </si>
  <si>
    <t>Forges-les-Bains</t>
  </si>
  <si>
    <t>Gironville-sur-Essonne</t>
  </si>
  <si>
    <t>Gometz-la-Ville</t>
  </si>
  <si>
    <t>Gometz-le-Châtel</t>
  </si>
  <si>
    <t>Les Ulis</t>
  </si>
  <si>
    <t>Grigny</t>
  </si>
  <si>
    <t>Guibeville</t>
  </si>
  <si>
    <t>Guigneville-sur-Essonne</t>
  </si>
  <si>
    <t>Guillerval</t>
  </si>
  <si>
    <t>Igny</t>
  </si>
  <si>
    <t>Itteville</t>
  </si>
  <si>
    <t>Janville-sur-Juine</t>
  </si>
  <si>
    <t>Janvry</t>
  </si>
  <si>
    <t>Juvisy-sur-Orge</t>
  </si>
  <si>
    <t>La Forêt-le-Roi</t>
  </si>
  <si>
    <t>La Forêt-Sainte-Croix</t>
  </si>
  <si>
    <t>La Norville</t>
  </si>
  <si>
    <t>La Ville-du-Bois</t>
  </si>
  <si>
    <t>Montlhéry</t>
  </si>
  <si>
    <t>Lardy</t>
  </si>
  <si>
    <t>Le Coudray-Montceaux</t>
  </si>
  <si>
    <t>Le Plessis-Pâté</t>
  </si>
  <si>
    <t>Le Val-Saint-Germain</t>
  </si>
  <si>
    <t>Les Granges-le-Roi</t>
  </si>
  <si>
    <t>Les Molières</t>
  </si>
  <si>
    <t>Leudeville</t>
  </si>
  <si>
    <t>Leuville-sur-Orge</t>
  </si>
  <si>
    <t>Linas</t>
  </si>
  <si>
    <t>Lisses</t>
  </si>
  <si>
    <t>Longpont-sur-Orge</t>
  </si>
  <si>
    <t>Maisse</t>
  </si>
  <si>
    <t>Marcoussis</t>
  </si>
  <si>
    <t>Marolles-en-Beauce</t>
  </si>
  <si>
    <t>Marolles-en-Hurepoix</t>
  </si>
  <si>
    <t>Mauchamps</t>
  </si>
  <si>
    <t>Le Mérévillois</t>
  </si>
  <si>
    <t>Mérobert</t>
  </si>
  <si>
    <t>Mespuits</t>
  </si>
  <si>
    <t>Moigny-sur-École</t>
  </si>
  <si>
    <t>Mondeville</t>
  </si>
  <si>
    <t>Monnerville</t>
  </si>
  <si>
    <t>Montgeron</t>
  </si>
  <si>
    <t>Morangis</t>
  </si>
  <si>
    <t>Morigny-Champigny</t>
  </si>
  <si>
    <t>Morsang-sur-Seine</t>
  </si>
  <si>
    <t>Nainville-les-Roches</t>
  </si>
  <si>
    <t>Nozay</t>
  </si>
  <si>
    <t>Ollainville</t>
  </si>
  <si>
    <t>Oncy-sur-École</t>
  </si>
  <si>
    <t>Ormoy</t>
  </si>
  <si>
    <t>Ormoy-la-Rivière</t>
  </si>
  <si>
    <t>Orveau</t>
  </si>
  <si>
    <t>Paray-Vieille-Poste</t>
  </si>
  <si>
    <t>Pecqueuse</t>
  </si>
  <si>
    <t>Plessis-Saint-Benoist</t>
  </si>
  <si>
    <t>Prunay-sur-Essonne</t>
  </si>
  <si>
    <t>Puiselet-le-Marais</t>
  </si>
  <si>
    <t>Pussay</t>
  </si>
  <si>
    <t>Quincy-sous-Sénart</t>
  </si>
  <si>
    <t>Richarville</t>
  </si>
  <si>
    <t>Roinville</t>
  </si>
  <si>
    <t>Roinvilliers</t>
  </si>
  <si>
    <t>Saclas</t>
  </si>
  <si>
    <t>Saclay</t>
  </si>
  <si>
    <t>Saint-Aubin</t>
  </si>
  <si>
    <t>Saint-Cyr-la-Rivière</t>
  </si>
  <si>
    <t>Saint-Cyr-sous-Dourdan</t>
  </si>
  <si>
    <t>Saint-Escobille</t>
  </si>
  <si>
    <t>Saint-Germain-lès-Arpajon</t>
  </si>
  <si>
    <t>Saint-Hilaire</t>
  </si>
  <si>
    <t>Saint-Jean-de-Beauregard</t>
  </si>
  <si>
    <t>Saint-Maurice-Montcouronne</t>
  </si>
  <si>
    <t>Saint-Michel-sur-Orge</t>
  </si>
  <si>
    <t>Saint-Pierre-du-Perray</t>
  </si>
  <si>
    <t>Saintry-sur-Seine</t>
  </si>
  <si>
    <t>Saint-Sulpice-de-Favières</t>
  </si>
  <si>
    <t>Saint-Vrain</t>
  </si>
  <si>
    <t>Saint-Yon</t>
  </si>
  <si>
    <t>Saulx-les-Chartreux</t>
  </si>
  <si>
    <t>Sermaise</t>
  </si>
  <si>
    <t>Soisy-sur-École</t>
  </si>
  <si>
    <t>Soisy-sur-Seine</t>
  </si>
  <si>
    <t>Souzy-la-Briche</t>
  </si>
  <si>
    <t>Tigery</t>
  </si>
  <si>
    <t>Torfou</t>
  </si>
  <si>
    <t>Valpuiseaux</t>
  </si>
  <si>
    <t>Varennes-Jarcy</t>
  </si>
  <si>
    <t>Vaugrigneuse</t>
  </si>
  <si>
    <t>Vauhallan</t>
  </si>
  <si>
    <t>Vayres-sur-Essonne</t>
  </si>
  <si>
    <t>Verrières-le-Buisson</t>
  </si>
  <si>
    <t>Vert-le-Grand</t>
  </si>
  <si>
    <t>Vert-le-Petit</t>
  </si>
  <si>
    <t>Videlles</t>
  </si>
  <si>
    <t>Villabé</t>
  </si>
  <si>
    <t>Villeconin</t>
  </si>
  <si>
    <t>Villejust</t>
  </si>
  <si>
    <t>Villemoisson-sur-Orge</t>
  </si>
  <si>
    <t>Villeneuve-sur-Auvers</t>
  </si>
  <si>
    <t>Villiers-le-Bâcle</t>
  </si>
  <si>
    <t>Villiers-sur-Orge</t>
  </si>
  <si>
    <t>Wissous</t>
  </si>
  <si>
    <t>Ablis</t>
  </si>
  <si>
    <t>Rambouillet</t>
  </si>
  <si>
    <t>Saint-Arnoult-en-Yvelines</t>
  </si>
  <si>
    <t>Achères</t>
  </si>
  <si>
    <t>Adainville</t>
  </si>
  <si>
    <t>Bonnières-sur-Seine</t>
  </si>
  <si>
    <t>Houdan</t>
  </si>
  <si>
    <t>Aigremont</t>
  </si>
  <si>
    <t>Allainville</t>
  </si>
  <si>
    <t>Andelu</t>
  </si>
  <si>
    <t>Aubergenville</t>
  </si>
  <si>
    <t>Guerville</t>
  </si>
  <si>
    <t>Andrésy</t>
  </si>
  <si>
    <t>Arnouville-lès-Mantes</t>
  </si>
  <si>
    <t>Auffargis</t>
  </si>
  <si>
    <t>Auffreville-Brasseuil</t>
  </si>
  <si>
    <t>Aulnay-sur-Mauldre</t>
  </si>
  <si>
    <t>Auteuil</t>
  </si>
  <si>
    <t>Montfort-l’Amaury</t>
  </si>
  <si>
    <t>Autouillet</t>
  </si>
  <si>
    <t>Bailly</t>
  </si>
  <si>
    <t>Le Chesnay-Rocquencourt</t>
  </si>
  <si>
    <t>Saint-Nom-la-Bretèche</t>
  </si>
  <si>
    <t>Bazainville</t>
  </si>
  <si>
    <t>Bazemont</t>
  </si>
  <si>
    <t>Bazoches-sur-Guyonne</t>
  </si>
  <si>
    <t>Béhoust</t>
  </si>
  <si>
    <t>Bennecourt</t>
  </si>
  <si>
    <t>Beynes</t>
  </si>
  <si>
    <t>Blaru</t>
  </si>
  <si>
    <t>Boinville-en-Mantois</t>
  </si>
  <si>
    <t>Boinville-le-Gaillard</t>
  </si>
  <si>
    <t>Boinvilliers</t>
  </si>
  <si>
    <t>Bois-d’Arcy</t>
  </si>
  <si>
    <t>Saint-Cyr-l’École</t>
  </si>
  <si>
    <t>Boissets</t>
  </si>
  <si>
    <t>Boissy-Mauvoisin</t>
  </si>
  <si>
    <t>Boissy-sans-Avoir</t>
  </si>
  <si>
    <t>Bonnelles</t>
  </si>
  <si>
    <t>Bouafle</t>
  </si>
  <si>
    <t>Bougival</t>
  </si>
  <si>
    <t>La Celle-Saint-Cloud</t>
  </si>
  <si>
    <t>Bourdonné</t>
  </si>
  <si>
    <t>Breuil-Bois-Robert</t>
  </si>
  <si>
    <t>Bréval</t>
  </si>
  <si>
    <t>Brueil-en-Vexin</t>
  </si>
  <si>
    <t>Limay</t>
  </si>
  <si>
    <t>Buc</t>
  </si>
  <si>
    <t>Buchelay</t>
  </si>
  <si>
    <t>Mantes-la-Ville</t>
  </si>
  <si>
    <t>Bullion</t>
  </si>
  <si>
    <t>Carrières-sous-Poissy</t>
  </si>
  <si>
    <t>Carrières-sur-Seine</t>
  </si>
  <si>
    <t>Cernay-la-Ville</t>
  </si>
  <si>
    <t>Chevreuse</t>
  </si>
  <si>
    <t>Chambourcy</t>
  </si>
  <si>
    <t>Chanteloup-les-Vignes</t>
  </si>
  <si>
    <t>Chapet</t>
  </si>
  <si>
    <t>Meulan-en-Yvelines</t>
  </si>
  <si>
    <t>Châteaufort</t>
  </si>
  <si>
    <t>Maurepas</t>
  </si>
  <si>
    <t>Chatou</t>
  </si>
  <si>
    <t>Chaufour-lès-Bonnières</t>
  </si>
  <si>
    <t>Chavenay</t>
  </si>
  <si>
    <t>Choisel</t>
  </si>
  <si>
    <t>Civry-la-Forêt</t>
  </si>
  <si>
    <t>Clairefontaine-en-Yvelines</t>
  </si>
  <si>
    <t>Coignières</t>
  </si>
  <si>
    <t>Condé-sur-Vesgre</t>
  </si>
  <si>
    <t>Courgent</t>
  </si>
  <si>
    <t>Cravent</t>
  </si>
  <si>
    <t>Crespières</t>
  </si>
  <si>
    <t>Verneuil-sur-Seine</t>
  </si>
  <si>
    <t>Croissy-sur-Seine</t>
  </si>
  <si>
    <t>Dammartin-en-Serve</t>
  </si>
  <si>
    <t>Dampierre-en-Yvelines</t>
  </si>
  <si>
    <t>Dannemarie</t>
  </si>
  <si>
    <t>Davron</t>
  </si>
  <si>
    <t>Drocourt</t>
  </si>
  <si>
    <t>Ecquevilly</t>
  </si>
  <si>
    <t>Élancourt</t>
  </si>
  <si>
    <t>Trappes</t>
  </si>
  <si>
    <t>Émancé</t>
  </si>
  <si>
    <t>Épône</t>
  </si>
  <si>
    <t>Évecquemont</t>
  </si>
  <si>
    <t>Favrieux</t>
  </si>
  <si>
    <t>Feucherolles</t>
  </si>
  <si>
    <t>Flacourt</t>
  </si>
  <si>
    <t>Flexanville</t>
  </si>
  <si>
    <t>Flins-Neuve-Église</t>
  </si>
  <si>
    <t>Flins-sur-Seine</t>
  </si>
  <si>
    <t>Follainville-Dennemont</t>
  </si>
  <si>
    <t>Fontenay-le-Fleury</t>
  </si>
  <si>
    <t>Fontenay-Mauvoisin</t>
  </si>
  <si>
    <t>Fontenay-Saint-Père</t>
  </si>
  <si>
    <t>Freneuse</t>
  </si>
  <si>
    <t>Gaillon-sur-Montcient</t>
  </si>
  <si>
    <t>Galluis</t>
  </si>
  <si>
    <t>Gambais</t>
  </si>
  <si>
    <t>Gambaiseuil</t>
  </si>
  <si>
    <t>Garancières</t>
  </si>
  <si>
    <t>Gargenville</t>
  </si>
  <si>
    <t>Gazeran</t>
  </si>
  <si>
    <t>Gommecourt</t>
  </si>
  <si>
    <t>Goupillières</t>
  </si>
  <si>
    <t>Goussonville</t>
  </si>
  <si>
    <t>Grandchamp</t>
  </si>
  <si>
    <t>Gressey</t>
  </si>
  <si>
    <t>Grosrouvre</t>
  </si>
  <si>
    <t>Guernes</t>
  </si>
  <si>
    <t>Guitrancourt</t>
  </si>
  <si>
    <t>Guyancourt</t>
  </si>
  <si>
    <t>Hardricourt</t>
  </si>
  <si>
    <t>Hargeville</t>
  </si>
  <si>
    <t>Herbeville</t>
  </si>
  <si>
    <t>Hermeray</t>
  </si>
  <si>
    <t>Issou</t>
  </si>
  <si>
    <t>Jambville</t>
  </si>
  <si>
    <t>Jouars-Pontchartrain</t>
  </si>
  <si>
    <t>Jouy-en-Josas</t>
  </si>
  <si>
    <t>Jouy-Mauvoisin</t>
  </si>
  <si>
    <t>Jumeauville</t>
  </si>
  <si>
    <t>Juziers</t>
  </si>
  <si>
    <t>L’Étang-la-Ville</t>
  </si>
  <si>
    <t>La Boissière-École</t>
  </si>
  <si>
    <t>La Celle-les-Bordes</t>
  </si>
  <si>
    <t>La Falaise</t>
  </si>
  <si>
    <t>La Hauteville</t>
  </si>
  <si>
    <t>La Queue-les-Yvelines</t>
  </si>
  <si>
    <t>La Verrière</t>
  </si>
  <si>
    <t>La Villeneuve-en-Chevrie</t>
  </si>
  <si>
    <t>Lainville-en-Vexin</t>
  </si>
  <si>
    <t>Le Mesnil-le-Roi</t>
  </si>
  <si>
    <t>Maisons-Laffitte</t>
  </si>
  <si>
    <t>Le Mesnil-Saint-Denis</t>
  </si>
  <si>
    <t>Le Pecq</t>
  </si>
  <si>
    <t>Le Perray-en-Yvelines</t>
  </si>
  <si>
    <t>Le Port-Marly</t>
  </si>
  <si>
    <t>Marly-le-Roi</t>
  </si>
  <si>
    <t>Le Tartre-Gaudran</t>
  </si>
  <si>
    <t>Le Tertre-Saint-Denis</t>
  </si>
  <si>
    <t>Le Tremblay-sur-Mauldre</t>
  </si>
  <si>
    <t>Le Vésinet</t>
  </si>
  <si>
    <t>Les Alluets-le-Roi</t>
  </si>
  <si>
    <t>Les Bréviaires</t>
  </si>
  <si>
    <t>Les Clayes-sous-Bois</t>
  </si>
  <si>
    <t>Les Essarts-le-Roi</t>
  </si>
  <si>
    <t>Les Loges-en-Josas</t>
  </si>
  <si>
    <t>Les Mesnuls</t>
  </si>
  <si>
    <t>Lévis-Saint-Nom</t>
  </si>
  <si>
    <t>Limetz-Villez</t>
  </si>
  <si>
    <t>Lommoye</t>
  </si>
  <si>
    <t>Longnes</t>
  </si>
  <si>
    <t>Longvilliers</t>
  </si>
  <si>
    <t>Louveciennes</t>
  </si>
  <si>
    <t>Magnanville</t>
  </si>
  <si>
    <t>Magny-les-Hameaux</t>
  </si>
  <si>
    <t>Marcq</t>
  </si>
  <si>
    <t>Mareil-le-Guyon</t>
  </si>
  <si>
    <t>Mareil-Marly</t>
  </si>
  <si>
    <t>Mareil-sur-Mauldre</t>
  </si>
  <si>
    <t>Maule</t>
  </si>
  <si>
    <t>Maulette</t>
  </si>
  <si>
    <t>Maurecourt</t>
  </si>
  <si>
    <t>Médan</t>
  </si>
  <si>
    <t>Ménerville</t>
  </si>
  <si>
    <t>Méré</t>
  </si>
  <si>
    <t>Méricourt</t>
  </si>
  <si>
    <t>Mézières-sur-Seine</t>
  </si>
  <si>
    <t>Mézy-sur-Seine</t>
  </si>
  <si>
    <t>Millemont</t>
  </si>
  <si>
    <t>Milon-la-Chapelle</t>
  </si>
  <si>
    <t>Mittainville</t>
  </si>
  <si>
    <t>Moisson</t>
  </si>
  <si>
    <t>Mondreville</t>
  </si>
  <si>
    <t>Montainville</t>
  </si>
  <si>
    <t>Montalet-le-Bois</t>
  </si>
  <si>
    <t>Montchauvet</t>
  </si>
  <si>
    <t>Montesson</t>
  </si>
  <si>
    <t>Morainvilliers</t>
  </si>
  <si>
    <t>Mousseaux-sur-Seine</t>
  </si>
  <si>
    <t>Mulcent</t>
  </si>
  <si>
    <t>Neauphle-le-Château</t>
  </si>
  <si>
    <t>Neauphle-le-Vieux</t>
  </si>
  <si>
    <t>Neauphlette</t>
  </si>
  <si>
    <t>Nézel</t>
  </si>
  <si>
    <t>Noisy-le-Roi</t>
  </si>
  <si>
    <t>Notre-Dame-de-la-Mer</t>
  </si>
  <si>
    <t>Oinville-sur-Montcient</t>
  </si>
  <si>
    <t>Orcemont</t>
  </si>
  <si>
    <t>Orgerus</t>
  </si>
  <si>
    <t>Orgeval</t>
  </si>
  <si>
    <t>Orphin</t>
  </si>
  <si>
    <t>Orsonville</t>
  </si>
  <si>
    <t>Orvilliers</t>
  </si>
  <si>
    <t>Osmoy</t>
  </si>
  <si>
    <t>Paray-Douaville</t>
  </si>
  <si>
    <t>Perdreauville</t>
  </si>
  <si>
    <t>Poigny-la-Forêt</t>
  </si>
  <si>
    <t>Ponthévrard</t>
  </si>
  <si>
    <t>Porcheville</t>
  </si>
  <si>
    <t>Prunay-en-Yvelines</t>
  </si>
  <si>
    <t>Prunay-le-Temple</t>
  </si>
  <si>
    <t>Raizeux</t>
  </si>
  <si>
    <t>Rennemoulin</t>
  </si>
  <si>
    <t>Richebourg</t>
  </si>
  <si>
    <t>Rochefort-en-Yvelines</t>
  </si>
  <si>
    <t>Rolleboise</t>
  </si>
  <si>
    <t>Rosay</t>
  </si>
  <si>
    <t>Rosny-sur-Seine</t>
  </si>
  <si>
    <t>Sailly</t>
  </si>
  <si>
    <t>Sainte-Mesme</t>
  </si>
  <si>
    <t>Saint-Forget</t>
  </si>
  <si>
    <t>Saint-Germain-de-la-Grange</t>
  </si>
  <si>
    <t>Saint-Hilarion</t>
  </si>
  <si>
    <t>Saint-Illiers-la-Ville</t>
  </si>
  <si>
    <t>Saint-Illiers-le-Bois</t>
  </si>
  <si>
    <t>Saint-Lambert</t>
  </si>
  <si>
    <t>Saint-Léger-en-Yvelines</t>
  </si>
  <si>
    <t>Saint-Martin-de-Bréthencourt</t>
  </si>
  <si>
    <t>Saint-Martin-des-Champs</t>
  </si>
  <si>
    <t>Saint-Martin-la-Garenne</t>
  </si>
  <si>
    <t>Saint-Rémy-l’Honoré</t>
  </si>
  <si>
    <t>Saint-Rémy-lès-Chevreuse</t>
  </si>
  <si>
    <t>Saulx-Marchais</t>
  </si>
  <si>
    <t>Senlisse</t>
  </si>
  <si>
    <t>Septeuil</t>
  </si>
  <si>
    <t>Soindres</t>
  </si>
  <si>
    <t>Sonchamp</t>
  </si>
  <si>
    <t>Tacoignières</t>
  </si>
  <si>
    <t>Tessancourt-sur-Aubette</t>
  </si>
  <si>
    <t>Thiverval-Grignon</t>
  </si>
  <si>
    <t>Thoiry</t>
  </si>
  <si>
    <t>Tilly</t>
  </si>
  <si>
    <t>Toussus-le-Noble</t>
  </si>
  <si>
    <t>Triel-sur-Seine</t>
  </si>
  <si>
    <t>Vaux-sur-Seine</t>
  </si>
  <si>
    <t>Vélizy-Villacoublay</t>
  </si>
  <si>
    <t>Vernouillet</t>
  </si>
  <si>
    <t>Vert</t>
  </si>
  <si>
    <t>Vicq</t>
  </si>
  <si>
    <t>Vieille-Église-en-Yvelines</t>
  </si>
  <si>
    <t>Villennes-sur-Seine</t>
  </si>
  <si>
    <t>Villepreux</t>
  </si>
  <si>
    <t>Villette</t>
  </si>
  <si>
    <t>Villiers-le-Mahieu</t>
  </si>
  <si>
    <t>Villiers-Saint-Frédéric</t>
  </si>
  <si>
    <t>Viroflay</t>
  </si>
  <si>
    <t>Voisins-le-Bretonneux</t>
  </si>
  <si>
    <t>Achères-la-Forêt</t>
  </si>
  <si>
    <t>Fontainebleau</t>
  </si>
  <si>
    <t>La Chapelle-la-Reine</t>
  </si>
  <si>
    <t>Amillis</t>
  </si>
  <si>
    <t>Coulommiers</t>
  </si>
  <si>
    <t>La Ferté-Gaucher</t>
  </si>
  <si>
    <t>Provins</t>
  </si>
  <si>
    <t>Amponville</t>
  </si>
  <si>
    <t>Andrezel</t>
  </si>
  <si>
    <t>Nangis</t>
  </si>
  <si>
    <t>Mormant</t>
  </si>
  <si>
    <t>Annet-sur-Marne</t>
  </si>
  <si>
    <t>Claye-Souilly</t>
  </si>
  <si>
    <t>Arbonne-la-Forêt</t>
  </si>
  <si>
    <t>Perthes</t>
  </si>
  <si>
    <t>Argentières</t>
  </si>
  <si>
    <t>Armentières-en-Brie</t>
  </si>
  <si>
    <t>La Ferté-sous-Jouarre</t>
  </si>
  <si>
    <t>Lizy-sur-Ourcq</t>
  </si>
  <si>
    <t>Arville</t>
  </si>
  <si>
    <t>Nemours</t>
  </si>
  <si>
    <t>Château-Landon</t>
  </si>
  <si>
    <t>Aubepierre-Ozouer-le-Repos</t>
  </si>
  <si>
    <t>Aufferville</t>
  </si>
  <si>
    <t>Augers-en-Brie</t>
  </si>
  <si>
    <t>Villiers-Saint-Georges</t>
  </si>
  <si>
    <t>Aulnoy</t>
  </si>
  <si>
    <t>Avon</t>
  </si>
  <si>
    <t>Baby</t>
  </si>
  <si>
    <t>Bray-sur-Seine</t>
  </si>
  <si>
    <t>Bagneaux-sur-Loing</t>
  </si>
  <si>
    <t>Bailly-Romainvilliers</t>
  </si>
  <si>
    <t>Serris</t>
  </si>
  <si>
    <t>Thorigny-sur-Marne</t>
  </si>
  <si>
    <t>Balloy</t>
  </si>
  <si>
    <t>Bannost-Villegagnon</t>
  </si>
  <si>
    <t>Barbey</t>
  </si>
  <si>
    <t>Montereau-Fault-Yonne</t>
  </si>
  <si>
    <t>Barbizon</t>
  </si>
  <si>
    <t>Barcy</t>
  </si>
  <si>
    <t>Bassevelle</t>
  </si>
  <si>
    <t>Bazoches-lès-Bray</t>
  </si>
  <si>
    <t>Beauchery-Saint-Martin</t>
  </si>
  <si>
    <t>Beaumont-du-Gâtinais</t>
  </si>
  <si>
    <t>Beautheil-Saints</t>
  </si>
  <si>
    <t>Beauvoir</t>
  </si>
  <si>
    <t>Bellot</t>
  </si>
  <si>
    <t>Rebais</t>
  </si>
  <si>
    <t>Bernay-Vilbert</t>
  </si>
  <si>
    <t>Fontenay-Trésigny</t>
  </si>
  <si>
    <t>Rozay-en-Brie</t>
  </si>
  <si>
    <t>Beton-Bazoches</t>
  </si>
  <si>
    <t>Bezalles</t>
  </si>
  <si>
    <t>Le Châtelet-en-Brie</t>
  </si>
  <si>
    <t>Blennes</t>
  </si>
  <si>
    <t>Lorrez-le-Bocage-Préaux</t>
  </si>
  <si>
    <t>Boisdon</t>
  </si>
  <si>
    <t>Bois-le-Roi</t>
  </si>
  <si>
    <t>Boissettes</t>
  </si>
  <si>
    <t>Le Mée-sur-Seine</t>
  </si>
  <si>
    <t>Boissise-la-Bertrand</t>
  </si>
  <si>
    <t>Boissise-le-Roi</t>
  </si>
  <si>
    <t>Saint-Fargeau-Ponthierry</t>
  </si>
  <si>
    <t>Boissy-aux-Cailles</t>
  </si>
  <si>
    <t>Boissy-le-Châtel</t>
  </si>
  <si>
    <t>Boitron</t>
  </si>
  <si>
    <t>Bombon</t>
  </si>
  <si>
    <t>Bougligny</t>
  </si>
  <si>
    <t>Boulancourt</t>
  </si>
  <si>
    <t>Bouleurs</t>
  </si>
  <si>
    <t>Crécy-la-Chapelle</t>
  </si>
  <si>
    <t>Bourron-Marlotte</t>
  </si>
  <si>
    <t>Boutigny</t>
  </si>
  <si>
    <t>Bransles</t>
  </si>
  <si>
    <t>Bréau</t>
  </si>
  <si>
    <t>Brie-Comte-Robert</t>
  </si>
  <si>
    <t>Combs-la-Ville</t>
  </si>
  <si>
    <t>Brou-sur-Chantereine</t>
  </si>
  <si>
    <t>Vaires-sur-Marne</t>
  </si>
  <si>
    <t>Burcy</t>
  </si>
  <si>
    <t>Bussières</t>
  </si>
  <si>
    <t>Bussy-Saint-Martin</t>
  </si>
  <si>
    <t>Buthiers</t>
  </si>
  <si>
    <t>Cannes-Écluse</t>
  </si>
  <si>
    <t>Carnetin</t>
  </si>
  <si>
    <t>Lagny-sur-Marne</t>
  </si>
  <si>
    <t>Cély</t>
  </si>
  <si>
    <t>Cerneux</t>
  </si>
  <si>
    <t>Cesson</t>
  </si>
  <si>
    <t>Cessoy-en-Montois</t>
  </si>
  <si>
    <t>Donnemarie-Dontilly</t>
  </si>
  <si>
    <t>Chailly-en-Bière</t>
  </si>
  <si>
    <t>Chailly-en-Brie</t>
  </si>
  <si>
    <t>Chaintreaux</t>
  </si>
  <si>
    <t>Chalautre-la-Grande</t>
  </si>
  <si>
    <t>Chalautre-la-Petite</t>
  </si>
  <si>
    <t>Chalifert</t>
  </si>
  <si>
    <t>Chalmaison</t>
  </si>
  <si>
    <t>Chambry</t>
  </si>
  <si>
    <t>Chamigny</t>
  </si>
  <si>
    <t>Champagne-sur-Seine</t>
  </si>
  <si>
    <t>Champcenest</t>
  </si>
  <si>
    <t>Champdeuil</t>
  </si>
  <si>
    <t>Champeaux</t>
  </si>
  <si>
    <t>Changis-sur-Marne</t>
  </si>
  <si>
    <t>Chanteloup-en-Brie</t>
  </si>
  <si>
    <t>Charmentray</t>
  </si>
  <si>
    <t>Mitry-Mory</t>
  </si>
  <si>
    <t>Charny</t>
  </si>
  <si>
    <t>Chartrettes</t>
  </si>
  <si>
    <t>Chartronges</t>
  </si>
  <si>
    <t>Châteaubleau</t>
  </si>
  <si>
    <t>Châtenay-sur-Seine</t>
  </si>
  <si>
    <t>Châtenoy</t>
  </si>
  <si>
    <t>Châtillon-la-Borde</t>
  </si>
  <si>
    <t>Châtres</t>
  </si>
  <si>
    <t>Tournan-en-Brie</t>
  </si>
  <si>
    <t>Chauconin-Neufmontiers</t>
  </si>
  <si>
    <t>Chauffry</t>
  </si>
  <si>
    <t>Chaumes-en-Brie</t>
  </si>
  <si>
    <t>Chenoise-Cucharmoy</t>
  </si>
  <si>
    <t>Chenou</t>
  </si>
  <si>
    <t>Chessy</t>
  </si>
  <si>
    <t>Chevrainvilliers</t>
  </si>
  <si>
    <t>Chevru</t>
  </si>
  <si>
    <t>Chevry-Cossigny</t>
  </si>
  <si>
    <t>Ozoir-la-Ferrière</t>
  </si>
  <si>
    <t>Chevry-en-Sereine</t>
  </si>
  <si>
    <t>Choisy-en-Brie</t>
  </si>
  <si>
    <t>Citry</t>
  </si>
  <si>
    <t>Clos-Fontaine</t>
  </si>
  <si>
    <t>Cocherel</t>
  </si>
  <si>
    <t>Collégien</t>
  </si>
  <si>
    <t>Compans</t>
  </si>
  <si>
    <t>Conches-sur-Gondoire</t>
  </si>
  <si>
    <t>Condé-Sainte-Libiaire</t>
  </si>
  <si>
    <t>Congis-sur-Thérouanne</t>
  </si>
  <si>
    <t>Coubert</t>
  </si>
  <si>
    <t>Couilly-Pont-aux-Dames</t>
  </si>
  <si>
    <t>Coulombs-en-Valois</t>
  </si>
  <si>
    <t>Coulommes</t>
  </si>
  <si>
    <t>Coupvray</t>
  </si>
  <si>
    <t>Courcelles-en-Bassée</t>
  </si>
  <si>
    <t>Courchamp</t>
  </si>
  <si>
    <t>Courpalay</t>
  </si>
  <si>
    <t>Courquetaine</t>
  </si>
  <si>
    <t>Courtacon</t>
  </si>
  <si>
    <t>Courtomer</t>
  </si>
  <si>
    <t>Courtry</t>
  </si>
  <si>
    <t>Coutençon</t>
  </si>
  <si>
    <t>Coutevroult</t>
  </si>
  <si>
    <t>Crégy-lès-Meaux</t>
  </si>
  <si>
    <t>Crèvecœur-en-Brie</t>
  </si>
  <si>
    <t>Crisenoy</t>
  </si>
  <si>
    <t>Croissy-Beaubourg</t>
  </si>
  <si>
    <t>Crouy-sur-Ourcq</t>
  </si>
  <si>
    <t>Cuisy</t>
  </si>
  <si>
    <t>Dammartin-en-Goële</t>
  </si>
  <si>
    <t>Dagny</t>
  </si>
  <si>
    <t>Dammarie-les-Lys</t>
  </si>
  <si>
    <t>Dammartin-sur-Tigeaux</t>
  </si>
  <si>
    <t>Dampmart</t>
  </si>
  <si>
    <t>Darvault</t>
  </si>
  <si>
    <t>Dhuisy</t>
  </si>
  <si>
    <t>Diant</t>
  </si>
  <si>
    <t>Dormelles</t>
  </si>
  <si>
    <t>Doue</t>
  </si>
  <si>
    <t>Douy-la-Ramée</t>
  </si>
  <si>
    <t>Échouboulains</t>
  </si>
  <si>
    <t>Égligny</t>
  </si>
  <si>
    <t>Égreville</t>
  </si>
  <si>
    <t>Émerainville</t>
  </si>
  <si>
    <t>Esbly</t>
  </si>
  <si>
    <t>Esmans</t>
  </si>
  <si>
    <t>Étrépilly</t>
  </si>
  <si>
    <t>Everly</t>
  </si>
  <si>
    <t>Évry-Grégy-sur-Yerres</t>
  </si>
  <si>
    <t>Faremoutiers</t>
  </si>
  <si>
    <t>Favières</t>
  </si>
  <si>
    <t>Faÿ-lès-Nemours</t>
  </si>
  <si>
    <t>Féricy</t>
  </si>
  <si>
    <t>Férolles-Attilly</t>
  </si>
  <si>
    <t>Ferrières-en-Brie</t>
  </si>
  <si>
    <t>Flagy</t>
  </si>
  <si>
    <t>Fleury-en-Bière</t>
  </si>
  <si>
    <t>Fontaine-Fourches</t>
  </si>
  <si>
    <t>Fontaine-le-Port</t>
  </si>
  <si>
    <t>Fontains</t>
  </si>
  <si>
    <t>Fontenailles</t>
  </si>
  <si>
    <t>Forfry</t>
  </si>
  <si>
    <t>Forges</t>
  </si>
  <si>
    <t>Fouju</t>
  </si>
  <si>
    <t>Fresnes-sur-Marne</t>
  </si>
  <si>
    <t>Frétoy</t>
  </si>
  <si>
    <t>Fromont</t>
  </si>
  <si>
    <t>Fublaines</t>
  </si>
  <si>
    <t>Garentreville</t>
  </si>
  <si>
    <t>Gastins</t>
  </si>
  <si>
    <t>Germigny-l’Évêque</t>
  </si>
  <si>
    <t>Germigny-sous-Coulombs</t>
  </si>
  <si>
    <t>Gesvres-le-Chapitre</t>
  </si>
  <si>
    <t>Giremoutiers</t>
  </si>
  <si>
    <t>Gironville</t>
  </si>
  <si>
    <t>Gouaix</t>
  </si>
  <si>
    <t>Gouvernes</t>
  </si>
  <si>
    <t>Grandpuits-Bailly-Carrois</t>
  </si>
  <si>
    <t>Gravon</t>
  </si>
  <si>
    <t>Gressy</t>
  </si>
  <si>
    <t>Gretz-Armainvilliers</t>
  </si>
  <si>
    <t>Grez-sur-Loing</t>
  </si>
  <si>
    <t>Grisy-Suisnes</t>
  </si>
  <si>
    <t>Grisy-sur-Seine</t>
  </si>
  <si>
    <t>Guérard</t>
  </si>
  <si>
    <t>Guercheville</t>
  </si>
  <si>
    <t>Guermantes</t>
  </si>
  <si>
    <t>Guignes</t>
  </si>
  <si>
    <t>Gurcy-le-Châtel</t>
  </si>
  <si>
    <t>Hautefeuille</t>
  </si>
  <si>
    <t>Héricy</t>
  </si>
  <si>
    <t>Hermé</t>
  </si>
  <si>
    <t>Hondevilliers</t>
  </si>
  <si>
    <t>Ichy</t>
  </si>
  <si>
    <t>Isles-les-Meldeuses</t>
  </si>
  <si>
    <t>Isles-lès-Villenoy</t>
  </si>
  <si>
    <t>Iverny</t>
  </si>
  <si>
    <t>Jablines</t>
  </si>
  <si>
    <t>Jaignes</t>
  </si>
  <si>
    <t>Jaulnes</t>
  </si>
  <si>
    <t>Jossigny</t>
  </si>
  <si>
    <t>Jouarre</t>
  </si>
  <si>
    <t>Jouy-le-Châtel</t>
  </si>
  <si>
    <t>Jouy-sur-Morin</t>
  </si>
  <si>
    <t>Juilly</t>
  </si>
  <si>
    <t>Jutigny</t>
  </si>
  <si>
    <t>La Brosse-Montceaux</t>
  </si>
  <si>
    <t>La Celle-sur-Morin</t>
  </si>
  <si>
    <t>La Chapelle-Gauthier</t>
  </si>
  <si>
    <t>La Chapelle-Iger</t>
  </si>
  <si>
    <t>La Chapelle-Moutils</t>
  </si>
  <si>
    <t>La Chapelle-Rablais</t>
  </si>
  <si>
    <t>La Chapelle-Saint-Sulpice</t>
  </si>
  <si>
    <t>La Croix-en-Brie</t>
  </si>
  <si>
    <t>La Genevraye</t>
  </si>
  <si>
    <t>La Grande-Paroisse</t>
  </si>
  <si>
    <t>La Haute-Maison</t>
  </si>
  <si>
    <t>La Houssaye-en-Brie</t>
  </si>
  <si>
    <t>La Madeleine-sur-Loing</t>
  </si>
  <si>
    <t>La Rochette</t>
  </si>
  <si>
    <t>La Tombe</t>
  </si>
  <si>
    <t>La Trétoire</t>
  </si>
  <si>
    <t>Larchant</t>
  </si>
  <si>
    <t>Laval-en-Brie</t>
  </si>
  <si>
    <t>Le Mesnil-Amelot</t>
  </si>
  <si>
    <t>Le Pin</t>
  </si>
  <si>
    <t>Le Plessis-aux-Bois</t>
  </si>
  <si>
    <t>Le Plessis-Feu-Aussoux</t>
  </si>
  <si>
    <t>Le Plessis-l’Évêque</t>
  </si>
  <si>
    <t>Le Plessis-Placy</t>
  </si>
  <si>
    <t>Le Vaudoué</t>
  </si>
  <si>
    <t>Léchelle</t>
  </si>
  <si>
    <t>Les Chapelles-Bourbon</t>
  </si>
  <si>
    <t>Les Écrennes</t>
  </si>
  <si>
    <t>Les Marêts</t>
  </si>
  <si>
    <t>Les Ormes-sur-Voulzie</t>
  </si>
  <si>
    <t>Lescherolles</t>
  </si>
  <si>
    <t>Lesches</t>
  </si>
  <si>
    <t>Lésigny</t>
  </si>
  <si>
    <t>Leudon-en-Brie</t>
  </si>
  <si>
    <t>Lieusaint</t>
  </si>
  <si>
    <t>Limoges-Fourches</t>
  </si>
  <si>
    <t>Lissy</t>
  </si>
  <si>
    <t>Liverdy-en-Brie</t>
  </si>
  <si>
    <t>Livry-sur-Seine</t>
  </si>
  <si>
    <t>Lizines</t>
  </si>
  <si>
    <t>Lognes</t>
  </si>
  <si>
    <t>Noisiel</t>
  </si>
  <si>
    <t>Longperrier</t>
  </si>
  <si>
    <t>Longueville</t>
  </si>
  <si>
    <t>Louan-Villegruis-Fontaine</t>
  </si>
  <si>
    <t>Luisetaines</t>
  </si>
  <si>
    <t>Lumigny-Nesles-Ormeaux</t>
  </si>
  <si>
    <t>Luzancy</t>
  </si>
  <si>
    <t>Machault</t>
  </si>
  <si>
    <t>Magny-le-Hongre</t>
  </si>
  <si>
    <t>Maincy</t>
  </si>
  <si>
    <t>Maisoncelles-en-Brie</t>
  </si>
  <si>
    <t>Maisoncelles-en-Gâtinais</t>
  </si>
  <si>
    <t>Maison-Rouge</t>
  </si>
  <si>
    <t>Marchémoret</t>
  </si>
  <si>
    <t>Marcilly</t>
  </si>
  <si>
    <t>Mareuil-lès-Meaux</t>
  </si>
  <si>
    <t>Marles-en-Brie</t>
  </si>
  <si>
    <t>Marolles-sur-Seine</t>
  </si>
  <si>
    <t>Mary-sur-Marne</t>
  </si>
  <si>
    <t>Mauperthuis</t>
  </si>
  <si>
    <t>Mauregard</t>
  </si>
  <si>
    <t>May-en-Multien</t>
  </si>
  <si>
    <t>Meigneux</t>
  </si>
  <si>
    <t>Meilleray</t>
  </si>
  <si>
    <t>Melz-sur-Seine</t>
  </si>
  <si>
    <t>Méry-sur-Marne</t>
  </si>
  <si>
    <t>Messy</t>
  </si>
  <si>
    <t>Misy-sur-Yonne</t>
  </si>
  <si>
    <t>Moisenay</t>
  </si>
  <si>
    <t>Moissy-Cramayel</t>
  </si>
  <si>
    <t>Mons-en-Montois</t>
  </si>
  <si>
    <t>Montceaux-lès-Meaux</t>
  </si>
  <si>
    <t>Montceaux-lès-Provins</t>
  </si>
  <si>
    <t>Montcourt-Fromonville</t>
  </si>
  <si>
    <t>Montdauphin</t>
  </si>
  <si>
    <t>Montenils</t>
  </si>
  <si>
    <t>Montereau-sur-le-Jard</t>
  </si>
  <si>
    <t>Montévrain</t>
  </si>
  <si>
    <t>Montgé-en-Goële</t>
  </si>
  <si>
    <t>Monthyon</t>
  </si>
  <si>
    <t>Montigny-le-Guesdier</t>
  </si>
  <si>
    <t>Montigny-Lencoup</t>
  </si>
  <si>
    <t>Montigny-sur-Loing</t>
  </si>
  <si>
    <t>Montmachoux</t>
  </si>
  <si>
    <t>Montolivet</t>
  </si>
  <si>
    <t>Montry</t>
  </si>
  <si>
    <t>Moret-Loing-et-Orvanne</t>
  </si>
  <si>
    <t>Mortcerf</t>
  </si>
  <si>
    <t>Mortery</t>
  </si>
  <si>
    <t>Mouroux</t>
  </si>
  <si>
    <t>Mousseaux-lès-Bray</t>
  </si>
  <si>
    <t>Moussy-le-Neuf</t>
  </si>
  <si>
    <t>Moussy-le-Vieux</t>
  </si>
  <si>
    <t>Mouy-sur-Seine</t>
  </si>
  <si>
    <t>Nandy</t>
  </si>
  <si>
    <t>Nanteau-sur-Essonne</t>
  </si>
  <si>
    <t>Nanteau-sur-Lunain</t>
  </si>
  <si>
    <t>Nanteuil-lès-Meaux</t>
  </si>
  <si>
    <t>Nanteuil-sur-Marne</t>
  </si>
  <si>
    <t>Nantouillet</t>
  </si>
  <si>
    <t>Neufmoutiers-en-Brie</t>
  </si>
  <si>
    <t>Noisy-Rudignon</t>
  </si>
  <si>
    <t>Noisy-sur-École</t>
  </si>
  <si>
    <t>Nonville</t>
  </si>
  <si>
    <t>Noyen-sur-Seine</t>
  </si>
  <si>
    <t>Obsonville</t>
  </si>
  <si>
    <t>Ocquerre</t>
  </si>
  <si>
    <t>Oissery</t>
  </si>
  <si>
    <t>Orly-sur-Morin</t>
  </si>
  <si>
    <t>Ormesson</t>
  </si>
  <si>
    <t>Othis</t>
  </si>
  <si>
    <t>Ozouer-le-Voulgis</t>
  </si>
  <si>
    <t>Paley</t>
  </si>
  <si>
    <t>Pamfou</t>
  </si>
  <si>
    <t>Paroy</t>
  </si>
  <si>
    <t>Passy-sur-Seine</t>
  </si>
  <si>
    <t>Pécy</t>
  </si>
  <si>
    <t>Penchard</t>
  </si>
  <si>
    <t>Pézarches</t>
  </si>
  <si>
    <t>Pierre-Levée</t>
  </si>
  <si>
    <t>Poigny</t>
  </si>
  <si>
    <t>Poincy</t>
  </si>
  <si>
    <t>Poligny</t>
  </si>
  <si>
    <t>Pommeuse</t>
  </si>
  <si>
    <t>Pomponne</t>
  </si>
  <si>
    <t>Pontcarré</t>
  </si>
  <si>
    <t>Précy-sur-Marne</t>
  </si>
  <si>
    <t>Presles-en-Brie</t>
  </si>
  <si>
    <t>Pringy</t>
  </si>
  <si>
    <t>Puisieux</t>
  </si>
  <si>
    <t>Quiers</t>
  </si>
  <si>
    <t>Quincy-Voisins</t>
  </si>
  <si>
    <t>Rampillon</t>
  </si>
  <si>
    <t>Réau</t>
  </si>
  <si>
    <t>Recloses</t>
  </si>
  <si>
    <t>Remauville</t>
  </si>
  <si>
    <t>Reuil-en-Brie</t>
  </si>
  <si>
    <t>Rouilly</t>
  </si>
  <si>
    <t>Rouvres</t>
  </si>
  <si>
    <t>Rubelles</t>
  </si>
  <si>
    <t>Rumont</t>
  </si>
  <si>
    <t>Rupéreux</t>
  </si>
  <si>
    <t>Saâcy-sur-Marne</t>
  </si>
  <si>
    <t>Sablonnières</t>
  </si>
  <si>
    <t>Saint-Augustin</t>
  </si>
  <si>
    <t>Saint-Barthélemy</t>
  </si>
  <si>
    <t>Saint-Brice</t>
  </si>
  <si>
    <t>Saint-Cyr-sur-Morin</t>
  </si>
  <si>
    <t>Saint-Denis-lès-Rebais</t>
  </si>
  <si>
    <t>Sainte-Aulde</t>
  </si>
  <si>
    <t>Sainte-Colombe</t>
  </si>
  <si>
    <t>Saint-Fiacre</t>
  </si>
  <si>
    <t>Saint-Germain-Laval</t>
  </si>
  <si>
    <t>Saint-Germain-Laxis</t>
  </si>
  <si>
    <t>Saint-Germain-sous-Doue</t>
  </si>
  <si>
    <t>Saint-Germain-sur-École</t>
  </si>
  <si>
    <t>Saint-Germain-sur-Morin</t>
  </si>
  <si>
    <t>Saint-Hilliers</t>
  </si>
  <si>
    <t>Saint-Jean-les-Deux-Jumeaux</t>
  </si>
  <si>
    <t>Saint-Just-en-Brie</t>
  </si>
  <si>
    <t>Saint-Léger</t>
  </si>
  <si>
    <t>Saint-Loup-de-Naud</t>
  </si>
  <si>
    <t>Saint-Mammès</t>
  </si>
  <si>
    <t>Saint-Mard</t>
  </si>
  <si>
    <t>Saint-Mars-Vieux-Maisons</t>
  </si>
  <si>
    <t>Saint-Martin-du-Boschet</t>
  </si>
  <si>
    <t>Saint-Martin-en-Bière</t>
  </si>
  <si>
    <t>Saint-Méry</t>
  </si>
  <si>
    <t>Saint-Mesmes</t>
  </si>
  <si>
    <t>Saint-Ouen-en-Brie</t>
  </si>
  <si>
    <t>Saint-Ouen-sur-Morin</t>
  </si>
  <si>
    <t>Saint-Pathus</t>
  </si>
  <si>
    <t>Saint-Pierre-lès-Nemours</t>
  </si>
  <si>
    <t>Saint-Rémy-la-Vanne</t>
  </si>
  <si>
    <t>Saint-Sauveur-lès-Bray</t>
  </si>
  <si>
    <t>Saint-Sauveur-sur-École</t>
  </si>
  <si>
    <t>Saint-Siméon</t>
  </si>
  <si>
    <t>Saint-Soupplets</t>
  </si>
  <si>
    <t>Saint-Thibault-des-Vignes</t>
  </si>
  <si>
    <t>Salins</t>
  </si>
  <si>
    <t>Sammeron</t>
  </si>
  <si>
    <t>Samois-sur-Seine</t>
  </si>
  <si>
    <t>Samoreau</t>
  </si>
  <si>
    <t>Sancy-les-Meaux</t>
  </si>
  <si>
    <t>Sancy-lès-Provins</t>
  </si>
  <si>
    <t>Savins</t>
  </si>
  <si>
    <t>Seine-Port</t>
  </si>
  <si>
    <t>Sept-Sorts</t>
  </si>
  <si>
    <t>Servon</t>
  </si>
  <si>
    <t>Signy-Signets</t>
  </si>
  <si>
    <t>Sigy</t>
  </si>
  <si>
    <t>Sivry-Courtry</t>
  </si>
  <si>
    <t>Sognolles-en-Montois</t>
  </si>
  <si>
    <t>Soignolles-en-Brie</t>
  </si>
  <si>
    <t>Soisy-Bouy</t>
  </si>
  <si>
    <t>Solers</t>
  </si>
  <si>
    <t>Souppes-sur-Loing</t>
  </si>
  <si>
    <t>Sourdun</t>
  </si>
  <si>
    <t>Tancrou</t>
  </si>
  <si>
    <t>Thénisy</t>
  </si>
  <si>
    <t>Thieux</t>
  </si>
  <si>
    <t>Thomery</t>
  </si>
  <si>
    <t>Thoury-Férottes</t>
  </si>
  <si>
    <t>Tigeaux</t>
  </si>
  <si>
    <t>Touquin</t>
  </si>
  <si>
    <t>Tousson</t>
  </si>
  <si>
    <t>Treuzy-Levelay</t>
  </si>
  <si>
    <t>Trilbardou</t>
  </si>
  <si>
    <t>Trilport</t>
  </si>
  <si>
    <t>Trocy-en-Multien</t>
  </si>
  <si>
    <t>Ury</t>
  </si>
  <si>
    <t>Ussy-sur-Marne</t>
  </si>
  <si>
    <t>Valence-en-Brie</t>
  </si>
  <si>
    <t>Vanvillé</t>
  </si>
  <si>
    <t>Varennes-sur-Seine</t>
  </si>
  <si>
    <t>Varreddes</t>
  </si>
  <si>
    <t>Vaucourtois</t>
  </si>
  <si>
    <t>Vaudoy-en-Brie</t>
  </si>
  <si>
    <t>Vaux-le-Pénil</t>
  </si>
  <si>
    <t>Vaux-sur-Lunain</t>
  </si>
  <si>
    <t>Vendrest</t>
  </si>
  <si>
    <t>Verdelot</t>
  </si>
  <si>
    <t>Verneuil-l’Étang</t>
  </si>
  <si>
    <t>Vernou-la-Celle-sur-Seine</t>
  </si>
  <si>
    <t>Vert-Saint-Denis</t>
  </si>
  <si>
    <t>Vieux-Champagne</t>
  </si>
  <si>
    <t>Vignely</t>
  </si>
  <si>
    <t>Villebéon</t>
  </si>
  <si>
    <t>Villecerf</t>
  </si>
  <si>
    <t>Villemaréchal</t>
  </si>
  <si>
    <t>Villemareuil</t>
  </si>
  <si>
    <t>Villemer</t>
  </si>
  <si>
    <t>Villenauxe-la-Petite</t>
  </si>
  <si>
    <t>Villeneuve-le-Comte</t>
  </si>
  <si>
    <t>Villeneuve-les-Bordes</t>
  </si>
  <si>
    <t>Villeneuve-Saint-Denis</t>
  </si>
  <si>
    <t>Villeneuve-sous-Dammartin</t>
  </si>
  <si>
    <t>Villeneuve-sur-Bellot</t>
  </si>
  <si>
    <t>Villenoy</t>
  </si>
  <si>
    <t>Villeroy</t>
  </si>
  <si>
    <t>Ville-Saint-Jacques</t>
  </si>
  <si>
    <t>Villevaudé</t>
  </si>
  <si>
    <t>Villiers-en-Bière</t>
  </si>
  <si>
    <t>Villiers-sous-Grez</t>
  </si>
  <si>
    <t>Villiers-sur-Morin</t>
  </si>
  <si>
    <t>Villiers-sur-Seine</t>
  </si>
  <si>
    <t>Villuis</t>
  </si>
  <si>
    <t>Vimpelles</t>
  </si>
  <si>
    <t>Vinantes</t>
  </si>
  <si>
    <t>Vincy-Manœuvre</t>
  </si>
  <si>
    <t>Voinsles</t>
  </si>
  <si>
    <t>Voisenon</t>
  </si>
  <si>
    <t>Voulangis</t>
  </si>
  <si>
    <t>Voulton</t>
  </si>
  <si>
    <t>Voulx</t>
  </si>
  <si>
    <t>Vulaines-lès-Provins</t>
  </si>
  <si>
    <t>Vulaines-sur-Seine</t>
  </si>
  <si>
    <t>Yèbles</t>
  </si>
  <si>
    <t>Mikronesien</t>
  </si>
  <si>
    <t>Antigua und Barbuda</t>
  </si>
  <si>
    <t>Suriname</t>
  </si>
  <si>
    <t>Dominica</t>
  </si>
  <si>
    <t>Grenada</t>
  </si>
  <si>
    <t>Guyana</t>
  </si>
  <si>
    <t>St. Kitts und Nevis</t>
  </si>
  <si>
    <t>St. Lucia</t>
  </si>
  <si>
    <t>St. Vincent und Grenadinen</t>
  </si>
  <si>
    <t>75XXX PLZ</t>
  </si>
  <si>
    <t>77XXX PLZ</t>
  </si>
  <si>
    <t>78XXX PLZ</t>
  </si>
  <si>
    <t>91XXX PLZ</t>
  </si>
  <si>
    <t>92XXX PLZ</t>
  </si>
  <si>
    <t>93XXX PLZ</t>
  </si>
  <si>
    <t>94XXX PLZ</t>
  </si>
  <si>
    <t>95XXX PLZ</t>
  </si>
  <si>
    <t>Erklärung</t>
  </si>
  <si>
    <t>Rote Felder, sind fehlerhaft</t>
  </si>
  <si>
    <t>IBAN überprüfung funktioniert nur für deutsche IBAN</t>
  </si>
  <si>
    <t>Gelbe Felder müssen ausgefüllt werden, notfalls mit 0.</t>
  </si>
  <si>
    <t>Französisch-Guayana</t>
  </si>
  <si>
    <t xml:space="preserve"> Guadeloupe</t>
  </si>
  <si>
    <t xml:space="preserve"> Martinique</t>
  </si>
  <si>
    <t xml:space="preserve"> Mayotte und Réunion</t>
  </si>
  <si>
    <t>Guadeloupe</t>
  </si>
  <si>
    <t>Martinique</t>
  </si>
  <si>
    <t>Mayotte</t>
  </si>
  <si>
    <t>Réunion</t>
  </si>
  <si>
    <t>Weihnachtsinsel</t>
  </si>
  <si>
    <t>Kokosinsel</t>
  </si>
  <si>
    <t>Norfolkinsel</t>
  </si>
  <si>
    <t>Turks- und Caicosinseln</t>
  </si>
  <si>
    <t>Montserrat</t>
  </si>
  <si>
    <t>Cayman Islands</t>
  </si>
  <si>
    <t>Gibraltar</t>
  </si>
  <si>
    <t>Falklandinseln</t>
  </si>
  <si>
    <t>Britische Jungferninseln</t>
  </si>
  <si>
    <t>Bermuda</t>
  </si>
  <si>
    <t>Anguilla</t>
  </si>
  <si>
    <t>Sint Maarten</t>
  </si>
  <si>
    <t>Aruba</t>
  </si>
  <si>
    <t>Curacao</t>
  </si>
  <si>
    <t>Puerto Rico</t>
  </si>
  <si>
    <t>Amerikanische Jungferninseln</t>
  </si>
  <si>
    <t>Guam</t>
  </si>
  <si>
    <t>Nördliche Marianen</t>
  </si>
  <si>
    <t>Amerikanisch-Samoa</t>
  </si>
  <si>
    <t>Datum</t>
  </si>
  <si>
    <t>Unterschrift des Antragstellers</t>
  </si>
  <si>
    <t>Reiseziel</t>
  </si>
  <si>
    <t>Land:</t>
  </si>
  <si>
    <t>Ort:</t>
  </si>
  <si>
    <t>HONORAR-ABRECHNUNG</t>
  </si>
  <si>
    <t>Nr.</t>
  </si>
  <si>
    <t>vom</t>
  </si>
  <si>
    <t>An den</t>
  </si>
  <si>
    <t>Deutschen Bridge-Verband e.V.</t>
  </si>
  <si>
    <t>Honorar für:</t>
  </si>
  <si>
    <t>Turnier- oder Seminarleitung</t>
  </si>
  <si>
    <t>Autoren/Bridgeartikel</t>
  </si>
  <si>
    <t>Sonstige Honorare</t>
  </si>
  <si>
    <t>Bridge-Unterricht</t>
  </si>
  <si>
    <t>Zeitraum:</t>
  </si>
  <si>
    <t>—</t>
  </si>
  <si>
    <t>Beschreibung der Tätigkeit:</t>
  </si>
  <si>
    <t>Betrag</t>
  </si>
  <si>
    <t/>
  </si>
  <si>
    <t>Die Umsatzsteuer wird gesondert ausgewiesen.</t>
  </si>
  <si>
    <t>zzgl. 19% MWST</t>
  </si>
  <si>
    <t>Summe:</t>
  </si>
  <si>
    <t>Ich bin Kleinunternehmer i.S.d. § 19 USTG</t>
  </si>
  <si>
    <t>Umsatzsteuer wird daher nicht geschuldet und nicht ausgewiesen.</t>
  </si>
  <si>
    <t>Ich bin darüber in Kenntnis gesetzt, dass diese Bezüge zu meinem Einkommen gehören und entsprechend versteuert werden müssen.</t>
  </si>
  <si>
    <t>Meine St.-Nr./Ust.ID-Nr. lautet:</t>
  </si>
  <si>
    <t>Version vom 11.04.2025</t>
  </si>
  <si>
    <t>E-Mail:</t>
  </si>
  <si>
    <t>(Gesamtumsatz pro Jahr nicht mehr als 25.000 €)</t>
  </si>
  <si>
    <t>Bhutan</t>
  </si>
  <si>
    <t>Osaka</t>
  </si>
  <si>
    <t>Liberia</t>
  </si>
  <si>
    <t>Ankara</t>
  </si>
  <si>
    <t>Bern</t>
  </si>
  <si>
    <r>
      <rPr>
        <b/>
        <sz val="10"/>
        <color rgb="FFFF0000"/>
        <rFont val="Arial"/>
        <family val="2"/>
      </rPr>
      <t>In manchen Staaten gibt es für verschiedenen Städte unterschiedliche Pauschalen, betroffen sind: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Australien, Brasilien, China, Frankreich, Griechenland, Großbritanien, Indien, Italien, Japan, Kanada, Polen, Russische Föderation, Saudi-Arabien, Schweiz, Spanien, Südafrika, Türkei, USA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</rPr>
      <t xml:space="preserve">Vereinigte Staaten von Amerika, Vereinigtes Königreich von Großbritannien und Nordirland
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Schauen Sie im Tabellenblatt "Land_Stadt" nach ob Ihre Stadt darunterfällt, wenn ja muss Sie genauso geschrieben werden, ansonsten einfach den Namen so eintragen.
</t>
    </r>
    <r>
      <rPr>
        <b/>
        <sz val="10"/>
        <color rgb="FFFF0000"/>
        <rFont val="Arial"/>
        <family val="2"/>
      </rPr>
      <t>Für Frankreich muss bitte die PLZ in Klammer mit angegeben werden z.B. Paris (75008)</t>
    </r>
  </si>
  <si>
    <t>Version vom 19.12.2025</t>
  </si>
  <si>
    <t>Datum, Antragsteller und Bankverbindung werden aus der RKA übernommen.
Ist aber auch manuell überschreib-/eintragbar.
Der Betrag der Honorar-Abrechnung wird automatisch in die RKA übernommen.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</si>
</sst>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[$EUR]"/>
    <numFmt numFmtId="165" formatCode="#,##0.00\ &quot;€&quot;"/>
    <numFmt numFmtId="166" formatCode="#,##0\ &quot;km&quot;"/>
    <numFmt numFmtId="167" formatCode="h:mm;@"/>
  </numFmts>
  <fonts count="27" x14ac:knownFonts="1">
    <font>
      <sz val="10"/>
      <name val="Arial"/>
      <family val="2"/>
    </font>
    <font>
      <b/>
      <sz val="20"/>
      <name val="Tahoma"/>
      <family val="2"/>
    </font>
    <font>
      <b/>
      <sz val="12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name val="Tahoma"/>
      <family val="2"/>
    </font>
    <font>
      <sz val="12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b/>
      <sz val="9"/>
      <color indexed="10"/>
      <name val="Segoe UI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1"/>
      <name val="Calibri"/>
      <family val="2"/>
    </font>
    <font>
      <b/>
      <i/>
      <sz val="26"/>
      <name val="Arial"/>
      <family val="2"/>
    </font>
    <font>
      <b/>
      <i/>
      <sz val="14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name val="Tahoma"/>
      <family val="2"/>
    </font>
    <font>
      <sz val="14"/>
      <name val="Tahoma"/>
      <family val="2"/>
    </font>
    <font>
      <b/>
      <sz val="14"/>
      <name val="Castellar"/>
      <family val="1"/>
    </font>
    <font>
      <sz val="14"/>
      <name val="Calibri"/>
      <family val="2"/>
    </font>
    <font>
      <sz val="20"/>
      <name val="Arial"/>
      <family val="2"/>
    </font>
    <font>
      <u/>
      <sz val="11"/>
      <color theme="10"/>
      <name val="Calibri"/>
      <family val="2"/>
    </font>
    <font>
      <sz val="8"/>
      <name val="Tahoma"/>
      <family val="2"/>
    </font>
    <font>
      <sz val="16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42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</fills>
  <borders count="7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/>
      <diagonal/>
    </border>
    <border>
      <left style="medium">
        <color indexed="63"/>
      </left>
      <right/>
      <top/>
      <bottom/>
      <diagonal/>
    </border>
    <border>
      <left/>
      <right style="medium">
        <color indexed="63"/>
      </right>
      <top/>
      <bottom/>
      <diagonal/>
    </border>
    <border>
      <left style="medium">
        <color indexed="63"/>
      </left>
      <right/>
      <top style="thin">
        <color indexed="63"/>
      </top>
      <bottom/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/>
      <right/>
      <top/>
      <bottom style="medium">
        <color indexed="63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 style="medium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/>
      <diagonal/>
    </border>
    <border>
      <left/>
      <right style="medium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/>
      <bottom style="thin">
        <color indexed="63"/>
      </bottom>
      <diagonal/>
    </border>
    <border>
      <left/>
      <right style="medium">
        <color indexed="63"/>
      </right>
      <top/>
      <bottom style="medium">
        <color indexed="63"/>
      </bottom>
      <diagonal/>
    </border>
    <border>
      <left/>
      <right style="medium">
        <color indexed="63"/>
      </right>
      <top/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/>
      <top/>
      <bottom style="thin">
        <color indexed="63"/>
      </bottom>
      <diagonal/>
    </border>
    <border>
      <left style="medium">
        <color indexed="63"/>
      </left>
      <right/>
      <top style="thin">
        <color indexed="63"/>
      </top>
      <bottom style="dotted">
        <color indexed="63"/>
      </bottom>
      <diagonal/>
    </border>
    <border>
      <left/>
      <right/>
      <top style="thin">
        <color indexed="63"/>
      </top>
      <bottom style="dotted">
        <color indexed="63"/>
      </bottom>
      <diagonal/>
    </border>
    <border>
      <left/>
      <right style="medium">
        <color indexed="63"/>
      </right>
      <top style="thin">
        <color indexed="63"/>
      </top>
      <bottom style="dotted">
        <color indexed="63"/>
      </bottom>
      <diagonal/>
    </border>
    <border>
      <left style="medium">
        <color indexed="63"/>
      </left>
      <right/>
      <top style="dotted">
        <color indexed="63"/>
      </top>
      <bottom style="dotted">
        <color indexed="63"/>
      </bottom>
      <diagonal/>
    </border>
    <border>
      <left/>
      <right/>
      <top style="dotted">
        <color indexed="63"/>
      </top>
      <bottom style="dotted">
        <color indexed="63"/>
      </bottom>
      <diagonal/>
    </border>
    <border>
      <left/>
      <right style="medium">
        <color indexed="63"/>
      </right>
      <top style="dotted">
        <color indexed="63"/>
      </top>
      <bottom style="dotted">
        <color indexed="63"/>
      </bottom>
      <diagonal/>
    </border>
    <border>
      <left style="medium">
        <color indexed="63"/>
      </left>
      <right/>
      <top style="dotted">
        <color indexed="63"/>
      </top>
      <bottom style="thin">
        <color indexed="63"/>
      </bottom>
      <diagonal/>
    </border>
    <border>
      <left/>
      <right/>
      <top style="dotted">
        <color indexed="63"/>
      </top>
      <bottom style="thin">
        <color indexed="63"/>
      </bottom>
      <diagonal/>
    </border>
    <border>
      <left/>
      <right style="medium">
        <color indexed="63"/>
      </right>
      <top style="dotted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/>
      <bottom/>
      <diagonal/>
    </border>
    <border>
      <left style="medium">
        <color indexed="63"/>
      </left>
      <right/>
      <top/>
      <bottom style="medium">
        <color indexed="63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indexed="64"/>
      </top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14" fillId="0" borderId="0"/>
    <xf numFmtId="0" fontId="24" fillId="0" borderId="0" applyNumberFormat="0" applyFill="0" applyBorder="0" applyAlignment="0" applyProtection="0"/>
  </cellStyleXfs>
  <cellXfs count="275">
    <xf numFmtId="0" fontId="0" fillId="0" borderId="0" xfId="0"/>
    <xf numFmtId="0" fontId="4" fillId="0" borderId="16" xfId="0" applyFont="1" applyBorder="1"/>
    <xf numFmtId="0" fontId="6" fillId="0" borderId="0" xfId="0" applyFont="1" applyAlignment="1">
      <alignment horizontal="left"/>
    </xf>
    <xf numFmtId="167" fontId="5" fillId="0" borderId="2" xfId="0" applyNumberFormat="1" applyFont="1" applyBorder="1" applyAlignment="1">
      <alignment horizontal="center"/>
    </xf>
    <xf numFmtId="0" fontId="0" fillId="3" borderId="0" xfId="0" applyFill="1"/>
    <xf numFmtId="167" fontId="4" fillId="0" borderId="1" xfId="0" applyNumberFormat="1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6" xfId="0" applyFont="1" applyBorder="1"/>
    <xf numFmtId="0" fontId="0" fillId="5" borderId="0" xfId="0" applyFill="1"/>
    <xf numFmtId="0" fontId="3" fillId="0" borderId="28" xfId="0" applyFont="1" applyBorder="1" applyAlignment="1">
      <alignment horizontal="right"/>
    </xf>
    <xf numFmtId="0" fontId="12" fillId="0" borderId="0" xfId="0" applyFont="1" applyAlignment="1">
      <alignment horizontal="right"/>
    </xf>
    <xf numFmtId="0" fontId="3" fillId="0" borderId="24" xfId="0" applyFont="1" applyBorder="1" applyAlignment="1">
      <alignment horizontal="left"/>
    </xf>
    <xf numFmtId="0" fontId="16" fillId="0" borderId="44" xfId="2" applyFont="1" applyBorder="1" applyAlignment="1">
      <alignment vertical="center"/>
    </xf>
    <xf numFmtId="0" fontId="14" fillId="0" borderId="44" xfId="2" applyBorder="1" applyAlignment="1">
      <alignment horizontal="left"/>
    </xf>
    <xf numFmtId="0" fontId="14" fillId="0" borderId="46" xfId="2" applyBorder="1" applyAlignment="1">
      <alignment horizontal="left"/>
    </xf>
    <xf numFmtId="0" fontId="14" fillId="0" borderId="0" xfId="2" applyAlignment="1">
      <alignment horizontal="left"/>
    </xf>
    <xf numFmtId="0" fontId="16" fillId="0" borderId="0" xfId="2" applyFont="1" applyAlignment="1">
      <alignment vertical="center"/>
    </xf>
    <xf numFmtId="0" fontId="17" fillId="0" borderId="0" xfId="2" applyFont="1" applyAlignment="1">
      <alignment horizontal="right" wrapText="1"/>
    </xf>
    <xf numFmtId="0" fontId="14" fillId="0" borderId="48" xfId="2" applyBorder="1" applyAlignment="1">
      <alignment horizontal="left"/>
    </xf>
    <xf numFmtId="0" fontId="16" fillId="0" borderId="47" xfId="2" applyFont="1" applyBorder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17" fillId="0" borderId="48" xfId="2" applyFont="1" applyBorder="1" applyAlignment="1">
      <alignment horizontal="left" wrapText="1"/>
    </xf>
    <xf numFmtId="0" fontId="18" fillId="0" borderId="47" xfId="2" applyFont="1" applyBorder="1" applyAlignment="1">
      <alignment horizontal="left" vertical="top" wrapText="1"/>
    </xf>
    <xf numFmtId="0" fontId="18" fillId="0" borderId="0" xfId="2" applyFont="1" applyAlignment="1">
      <alignment horizontal="left" vertical="top" wrapText="1"/>
    </xf>
    <xf numFmtId="0" fontId="18" fillId="0" borderId="48" xfId="2" applyFont="1" applyBorder="1" applyAlignment="1">
      <alignment horizontal="left" vertical="top" wrapText="1"/>
    </xf>
    <xf numFmtId="0" fontId="18" fillId="0" borderId="51" xfId="2" applyFont="1" applyBorder="1" applyAlignment="1">
      <alignment horizontal="left" vertical="center"/>
    </xf>
    <xf numFmtId="0" fontId="18" fillId="0" borderId="51" xfId="2" applyFont="1" applyBorder="1" applyAlignment="1">
      <alignment vertical="center"/>
    </xf>
    <xf numFmtId="0" fontId="18" fillId="0" borderId="0" xfId="2" applyFont="1" applyAlignment="1">
      <alignment horizontal="left" vertical="center"/>
    </xf>
    <xf numFmtId="0" fontId="18" fillId="0" borderId="0" xfId="2" applyFont="1" applyAlignment="1">
      <alignment vertical="center"/>
    </xf>
    <xf numFmtId="0" fontId="18" fillId="0" borderId="56" xfId="2" applyFont="1" applyBorder="1" applyAlignment="1">
      <alignment horizontal="left" vertical="center"/>
    </xf>
    <xf numFmtId="0" fontId="18" fillId="0" borderId="56" xfId="2" applyFont="1" applyBorder="1" applyAlignment="1">
      <alignment vertical="center"/>
    </xf>
    <xf numFmtId="0" fontId="18" fillId="0" borderId="0" xfId="2" applyFont="1" applyAlignment="1">
      <alignment horizontal="left"/>
    </xf>
    <xf numFmtId="0" fontId="21" fillId="0" borderId="0" xfId="2" applyFont="1"/>
    <xf numFmtId="0" fontId="18" fillId="0" borderId="47" xfId="2" applyFont="1" applyBorder="1" applyAlignment="1">
      <alignment horizontal="left" vertical="center"/>
    </xf>
    <xf numFmtId="0" fontId="18" fillId="0" borderId="0" xfId="2" applyFont="1"/>
    <xf numFmtId="0" fontId="18" fillId="6" borderId="54" xfId="2" applyFont="1" applyFill="1" applyBorder="1" applyAlignment="1">
      <alignment horizontal="right" vertical="top"/>
    </xf>
    <xf numFmtId="0" fontId="18" fillId="6" borderId="0" xfId="2" applyFont="1" applyFill="1" applyAlignment="1">
      <alignment horizontal="right" vertical="top"/>
    </xf>
    <xf numFmtId="0" fontId="18" fillId="6" borderId="48" xfId="2" applyFont="1" applyFill="1" applyBorder="1" applyAlignment="1">
      <alignment horizontal="right" vertical="top"/>
    </xf>
    <xf numFmtId="0" fontId="14" fillId="0" borderId="47" xfId="2" applyBorder="1" applyAlignment="1">
      <alignment horizontal="left"/>
    </xf>
    <xf numFmtId="0" fontId="22" fillId="0" borderId="47" xfId="2" applyFont="1" applyBorder="1" applyAlignment="1">
      <alignment horizontal="left"/>
    </xf>
    <xf numFmtId="0" fontId="22" fillId="0" borderId="0" xfId="2" applyFont="1" applyAlignment="1">
      <alignment horizontal="left"/>
    </xf>
    <xf numFmtId="0" fontId="17" fillId="0" borderId="48" xfId="2" applyFont="1" applyBorder="1" applyAlignment="1">
      <alignment horizontal="center"/>
    </xf>
    <xf numFmtId="0" fontId="18" fillId="0" borderId="48" xfId="2" applyFont="1" applyBorder="1"/>
    <xf numFmtId="0" fontId="17" fillId="0" borderId="44" xfId="2" applyFont="1" applyBorder="1" applyAlignment="1">
      <alignment horizontal="right" vertical="top" wrapText="1"/>
    </xf>
    <xf numFmtId="0" fontId="17" fillId="0" borderId="0" xfId="2" applyFont="1" applyAlignment="1">
      <alignment horizontal="right" vertical="top" wrapText="1"/>
    </xf>
    <xf numFmtId="0" fontId="18" fillId="0" borderId="47" xfId="2" applyFont="1" applyBorder="1" applyAlignment="1">
      <alignment vertical="top" wrapText="1"/>
    </xf>
    <xf numFmtId="0" fontId="18" fillId="0" borderId="0" xfId="2" applyFont="1" applyAlignment="1">
      <alignment vertical="top" wrapText="1"/>
    </xf>
    <xf numFmtId="0" fontId="18" fillId="0" borderId="48" xfId="2" applyFont="1" applyBorder="1" applyAlignment="1">
      <alignment vertical="top" wrapText="1"/>
    </xf>
    <xf numFmtId="0" fontId="0" fillId="7" borderId="0" xfId="0" applyFill="1"/>
    <xf numFmtId="0" fontId="4" fillId="0" borderId="7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9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35" xfId="0" applyFont="1" applyBorder="1" applyAlignment="1" applyProtection="1">
      <alignment horizontal="left" vertical="top"/>
      <protection locked="0"/>
    </xf>
    <xf numFmtId="0" fontId="4" fillId="0" borderId="36" xfId="0" applyFont="1" applyBorder="1" applyAlignment="1" applyProtection="1">
      <alignment horizontal="left" vertical="top"/>
      <protection locked="0"/>
    </xf>
    <xf numFmtId="0" fontId="4" fillId="0" borderId="37" xfId="0" applyFont="1" applyBorder="1" applyAlignment="1" applyProtection="1">
      <alignment horizontal="left" vertical="top"/>
      <protection locked="0"/>
    </xf>
    <xf numFmtId="0" fontId="4" fillId="0" borderId="7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10" fillId="0" borderId="14" xfId="1" applyFont="1" applyFill="1" applyBorder="1" applyAlignment="1" applyProtection="1">
      <alignment horizontal="center" vertical="center" wrapText="1"/>
      <protection locked="0"/>
    </xf>
    <xf numFmtId="0" fontId="10" fillId="0" borderId="27" xfId="1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/>
    </xf>
    <xf numFmtId="14" fontId="5" fillId="0" borderId="1" xfId="0" applyNumberFormat="1" applyFont="1" applyBorder="1" applyAlignment="1" applyProtection="1">
      <alignment horizontal="center"/>
      <protection locked="0"/>
    </xf>
    <xf numFmtId="167" fontId="4" fillId="0" borderId="1" xfId="0" applyNumberFormat="1" applyFont="1" applyBorder="1" applyAlignment="1">
      <alignment horizontal="right"/>
    </xf>
    <xf numFmtId="167" fontId="5" fillId="0" borderId="1" xfId="0" applyNumberFormat="1" applyFont="1" applyBorder="1" applyAlignment="1" applyProtection="1">
      <alignment horizontal="center"/>
      <protection locked="0"/>
    </xf>
    <xf numFmtId="0" fontId="4" fillId="0" borderId="24" xfId="0" applyFont="1" applyBorder="1" applyAlignment="1">
      <alignment horizontal="left"/>
    </xf>
    <xf numFmtId="0" fontId="4" fillId="0" borderId="28" xfId="0" applyFont="1" applyBorder="1" applyAlignment="1">
      <alignment horizontal="left"/>
    </xf>
    <xf numFmtId="0" fontId="4" fillId="0" borderId="29" xfId="0" applyFont="1" applyBorder="1" applyAlignment="1">
      <alignment horizontal="left"/>
    </xf>
    <xf numFmtId="1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" fontId="5" fillId="0" borderId="2" xfId="0" applyNumberFormat="1" applyFont="1" applyBorder="1" applyAlignment="1">
      <alignment horizontal="center"/>
    </xf>
    <xf numFmtId="165" fontId="5" fillId="0" borderId="2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4" fillId="4" borderId="25" xfId="0" applyFont="1" applyFill="1" applyBorder="1" applyAlignment="1">
      <alignment horizontal="right"/>
    </xf>
    <xf numFmtId="0" fontId="4" fillId="0" borderId="23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165" fontId="5" fillId="4" borderId="21" xfId="0" applyNumberFormat="1" applyFont="1" applyFill="1" applyBorder="1" applyAlignment="1">
      <alignment horizontal="right"/>
    </xf>
    <xf numFmtId="165" fontId="5" fillId="4" borderId="41" xfId="0" applyNumberFormat="1" applyFont="1" applyFill="1" applyBorder="1" applyAlignment="1">
      <alignment horizontal="right"/>
    </xf>
    <xf numFmtId="165" fontId="5" fillId="4" borderId="25" xfId="0" applyNumberFormat="1" applyFont="1" applyFill="1" applyBorder="1" applyAlignment="1">
      <alignment horizontal="right"/>
    </xf>
    <xf numFmtId="0" fontId="4" fillId="0" borderId="42" xfId="0" applyFont="1" applyBorder="1"/>
    <xf numFmtId="0" fontId="4" fillId="0" borderId="16" xfId="0" applyFont="1" applyBorder="1"/>
    <xf numFmtId="0" fontId="4" fillId="0" borderId="19" xfId="0" applyFont="1" applyBorder="1" applyAlignment="1">
      <alignment horizontal="left"/>
    </xf>
    <xf numFmtId="0" fontId="4" fillId="0" borderId="1" xfId="0" applyFont="1" applyBorder="1"/>
    <xf numFmtId="0" fontId="5" fillId="0" borderId="2" xfId="0" applyFont="1" applyBorder="1" applyAlignment="1" applyProtection="1">
      <alignment horizontal="left"/>
      <protection locked="0"/>
    </xf>
    <xf numFmtId="0" fontId="3" fillId="0" borderId="19" xfId="0" applyFont="1" applyBorder="1" applyAlignment="1">
      <alignment horizontal="left"/>
    </xf>
    <xf numFmtId="0" fontId="5" fillId="0" borderId="23" xfId="0" applyFont="1" applyBorder="1" applyAlignment="1" applyProtection="1">
      <alignment horizontal="left"/>
      <protection locked="0"/>
    </xf>
    <xf numFmtId="0" fontId="5" fillId="0" borderId="28" xfId="0" applyFont="1" applyBorder="1" applyAlignment="1" applyProtection="1">
      <alignment horizontal="left"/>
      <protection locked="0"/>
    </xf>
    <xf numFmtId="0" fontId="5" fillId="0" borderId="30" xfId="0" applyFont="1" applyBorder="1" applyAlignment="1" applyProtection="1">
      <alignment horizontal="left"/>
      <protection locked="0"/>
    </xf>
    <xf numFmtId="0" fontId="4" fillId="0" borderId="23" xfId="0" applyFont="1" applyBorder="1"/>
    <xf numFmtId="0" fontId="4" fillId="0" borderId="28" xfId="0" applyFont="1" applyBorder="1"/>
    <xf numFmtId="0" fontId="4" fillId="0" borderId="29" xfId="0" applyFont="1" applyBorder="1"/>
    <xf numFmtId="0" fontId="4" fillId="0" borderId="31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4" fillId="0" borderId="38" xfId="0" applyFont="1" applyBorder="1" applyAlignment="1" applyProtection="1">
      <alignment horizontal="left" vertical="top"/>
      <protection locked="0"/>
    </xf>
    <xf numFmtId="0" fontId="4" fillId="0" borderId="39" xfId="0" applyFont="1" applyBorder="1" applyAlignment="1" applyProtection="1">
      <alignment horizontal="left" vertical="top"/>
      <protection locked="0"/>
    </xf>
    <xf numFmtId="0" fontId="4" fillId="0" borderId="40" xfId="0" applyFont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>
      <alignment horizontal="center"/>
    </xf>
    <xf numFmtId="0" fontId="2" fillId="2" borderId="18" xfId="0" quotePrefix="1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4" fillId="0" borderId="20" xfId="0" applyFont="1" applyBorder="1"/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5" fillId="0" borderId="7" xfId="0" applyFont="1" applyBorder="1" applyAlignment="1">
      <alignment horizontal="center"/>
    </xf>
    <xf numFmtId="0" fontId="25" fillId="0" borderId="8" xfId="0" applyFont="1" applyBorder="1" applyAlignment="1">
      <alignment horizontal="center"/>
    </xf>
    <xf numFmtId="0" fontId="25" fillId="0" borderId="9" xfId="0" applyFont="1" applyBorder="1" applyAlignment="1">
      <alignment horizontal="center"/>
    </xf>
    <xf numFmtId="165" fontId="4" fillId="0" borderId="23" xfId="0" applyNumberFormat="1" applyFont="1" applyBorder="1" applyAlignment="1">
      <alignment horizontal="right"/>
    </xf>
    <xf numFmtId="165" fontId="4" fillId="0" borderId="29" xfId="0" applyNumberFormat="1" applyFont="1" applyBorder="1" applyAlignment="1">
      <alignment horizontal="right"/>
    </xf>
    <xf numFmtId="3" fontId="3" fillId="0" borderId="23" xfId="0" applyNumberFormat="1" applyFont="1" applyBorder="1" applyAlignment="1" applyProtection="1">
      <alignment horizontal="center"/>
      <protection locked="0"/>
    </xf>
    <xf numFmtId="3" fontId="3" fillId="0" borderId="29" xfId="0" applyNumberFormat="1" applyFont="1" applyBorder="1" applyAlignment="1" applyProtection="1">
      <alignment horizontal="center"/>
      <protection locked="0"/>
    </xf>
    <xf numFmtId="165" fontId="4" fillId="0" borderId="23" xfId="0" applyNumberFormat="1" applyFont="1" applyBorder="1" applyAlignment="1" applyProtection="1">
      <alignment horizontal="right"/>
      <protection locked="0"/>
    </xf>
    <xf numFmtId="165" fontId="4" fillId="0" borderId="28" xfId="0" applyNumberFormat="1" applyFont="1" applyBorder="1" applyAlignment="1" applyProtection="1">
      <alignment horizontal="right"/>
      <protection locked="0"/>
    </xf>
    <xf numFmtId="165" fontId="4" fillId="0" borderId="29" xfId="0" applyNumberFormat="1" applyFont="1" applyBorder="1" applyAlignment="1" applyProtection="1">
      <alignment horizontal="right"/>
      <protection locked="0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166" fontId="3" fillId="0" borderId="23" xfId="0" applyNumberFormat="1" applyFont="1" applyBorder="1" applyAlignment="1" applyProtection="1">
      <alignment horizontal="center"/>
      <protection locked="0"/>
    </xf>
    <xf numFmtId="0" fontId="3" fillId="0" borderId="23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1" fontId="3" fillId="0" borderId="23" xfId="0" applyNumberFormat="1" applyFont="1" applyBorder="1" applyAlignment="1">
      <alignment horizontal="center"/>
    </xf>
    <xf numFmtId="1" fontId="3" fillId="0" borderId="29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right"/>
    </xf>
    <xf numFmtId="165" fontId="4" fillId="0" borderId="9" xfId="0" applyNumberFormat="1" applyFont="1" applyBorder="1" applyAlignment="1">
      <alignment horizontal="right"/>
    </xf>
    <xf numFmtId="0" fontId="4" fillId="0" borderId="24" xfId="0" applyFont="1" applyBorder="1"/>
    <xf numFmtId="165" fontId="5" fillId="4" borderId="2" xfId="0" applyNumberFormat="1" applyFont="1" applyFill="1" applyBorder="1" applyAlignment="1">
      <alignment horizontal="right"/>
    </xf>
    <xf numFmtId="165" fontId="3" fillId="0" borderId="23" xfId="0" applyNumberFormat="1" applyFont="1" applyBorder="1" applyAlignment="1" applyProtection="1">
      <alignment horizontal="center"/>
      <protection locked="0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64" fontId="3" fillId="0" borderId="1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164" fontId="3" fillId="0" borderId="23" xfId="0" applyNumberFormat="1" applyFont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horizontal="left"/>
      <protection locked="0"/>
    </xf>
    <xf numFmtId="166" fontId="2" fillId="0" borderId="5" xfId="0" applyNumberFormat="1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1" fontId="3" fillId="0" borderId="1" xfId="0" applyNumberFormat="1" applyFont="1" applyBorder="1" applyAlignment="1" applyProtection="1">
      <alignment horizontal="center"/>
      <protection locked="0"/>
    </xf>
    <xf numFmtId="166" fontId="3" fillId="0" borderId="1" xfId="0" applyNumberFormat="1" applyFont="1" applyBorder="1" applyAlignment="1" applyProtection="1">
      <alignment horizontal="center"/>
      <protection locked="0"/>
    </xf>
    <xf numFmtId="14" fontId="5" fillId="0" borderId="3" xfId="0" applyNumberFormat="1" applyFont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 wrapText="1"/>
    </xf>
    <xf numFmtId="0" fontId="3" fillId="0" borderId="26" xfId="0" applyFont="1" applyBorder="1" applyAlignment="1">
      <alignment horizontal="right"/>
    </xf>
    <xf numFmtId="0" fontId="2" fillId="0" borderId="24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2" fillId="0" borderId="29" xfId="0" applyFont="1" applyBorder="1" applyAlignment="1">
      <alignment horizontal="left"/>
    </xf>
    <xf numFmtId="165" fontId="2" fillId="0" borderId="2" xfId="0" applyNumberFormat="1" applyFont="1" applyBorder="1" applyAlignment="1">
      <alignment horizontal="right"/>
    </xf>
    <xf numFmtId="165" fontId="5" fillId="4" borderId="10" xfId="0" applyNumberFormat="1" applyFont="1" applyFill="1" applyBorder="1" applyAlignment="1">
      <alignment horizontal="right"/>
    </xf>
    <xf numFmtId="165" fontId="5" fillId="4" borderId="8" xfId="0" applyNumberFormat="1" applyFont="1" applyFill="1" applyBorder="1" applyAlignment="1">
      <alignment horizontal="right"/>
    </xf>
    <xf numFmtId="165" fontId="5" fillId="4" borderId="22" xfId="0" applyNumberFormat="1" applyFont="1" applyFill="1" applyBorder="1" applyAlignment="1">
      <alignment horizontal="right"/>
    </xf>
    <xf numFmtId="165" fontId="5" fillId="4" borderId="13" xfId="0" applyNumberFormat="1" applyFont="1" applyFill="1" applyBorder="1" applyAlignment="1">
      <alignment horizontal="right"/>
    </xf>
    <xf numFmtId="165" fontId="5" fillId="4" borderId="14" xfId="0" applyNumberFormat="1" applyFont="1" applyFill="1" applyBorder="1" applyAlignment="1">
      <alignment horizontal="right"/>
    </xf>
    <xf numFmtId="165" fontId="5" fillId="4" borderId="27" xfId="0" applyNumberFormat="1" applyFont="1" applyFill="1" applyBorder="1" applyAlignment="1">
      <alignment horizontal="right"/>
    </xf>
    <xf numFmtId="0" fontId="3" fillId="4" borderId="3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32" xfId="0" applyFont="1" applyBorder="1" applyAlignment="1" applyProtection="1">
      <alignment horizontal="left" vertical="top"/>
      <protection locked="0"/>
    </xf>
    <xf numFmtId="0" fontId="4" fillId="0" borderId="33" xfId="0" applyFont="1" applyBorder="1" applyAlignment="1" applyProtection="1">
      <alignment horizontal="left" vertical="top"/>
      <protection locked="0"/>
    </xf>
    <xf numFmtId="0" fontId="4" fillId="0" borderId="34" xfId="0" applyFont="1" applyBorder="1" applyAlignment="1" applyProtection="1">
      <alignment horizontal="left" vertical="top"/>
      <protection locked="0"/>
    </xf>
    <xf numFmtId="165" fontId="5" fillId="4" borderId="23" xfId="0" applyNumberFormat="1" applyFont="1" applyFill="1" applyBorder="1" applyAlignment="1">
      <alignment horizontal="right"/>
    </xf>
    <xf numFmtId="165" fontId="5" fillId="4" borderId="28" xfId="0" applyNumberFormat="1" applyFont="1" applyFill="1" applyBorder="1" applyAlignment="1">
      <alignment horizontal="right"/>
    </xf>
    <xf numFmtId="165" fontId="5" fillId="4" borderId="30" xfId="0" applyNumberFormat="1" applyFont="1" applyFill="1" applyBorder="1" applyAlignment="1">
      <alignment horizontal="right"/>
    </xf>
    <xf numFmtId="0" fontId="4" fillId="0" borderId="68" xfId="2" applyFont="1" applyBorder="1" applyAlignment="1">
      <alignment horizontal="left"/>
    </xf>
    <xf numFmtId="0" fontId="4" fillId="0" borderId="69" xfId="2" applyFont="1" applyBorder="1" applyAlignment="1">
      <alignment horizontal="left"/>
    </xf>
    <xf numFmtId="0" fontId="3" fillId="0" borderId="69" xfId="2" applyFont="1" applyBorder="1" applyAlignment="1">
      <alignment horizontal="right"/>
    </xf>
    <xf numFmtId="0" fontId="3" fillId="0" borderId="70" xfId="2" applyFont="1" applyBorder="1" applyAlignment="1">
      <alignment horizontal="right"/>
    </xf>
    <xf numFmtId="0" fontId="18" fillId="0" borderId="0" xfId="2" applyFont="1" applyAlignment="1">
      <alignment horizontal="left" vertical="center"/>
    </xf>
    <xf numFmtId="0" fontId="18" fillId="0" borderId="48" xfId="2" applyFont="1" applyBorder="1" applyAlignment="1">
      <alignment horizontal="left" vertical="center"/>
    </xf>
    <xf numFmtId="0" fontId="18" fillId="0" borderId="0" xfId="2" applyFont="1" applyAlignment="1">
      <alignment horizontal="left" wrapText="1"/>
    </xf>
    <xf numFmtId="0" fontId="18" fillId="0" borderId="48" xfId="2" applyFont="1" applyBorder="1" applyAlignment="1">
      <alignment horizontal="left" wrapText="1"/>
    </xf>
    <xf numFmtId="0" fontId="17" fillId="0" borderId="0" xfId="2" applyFont="1" applyAlignment="1">
      <alignment horizontal="left" wrapText="1"/>
    </xf>
    <xf numFmtId="0" fontId="17" fillId="0" borderId="48" xfId="2" applyFont="1" applyBorder="1" applyAlignment="1">
      <alignment horizontal="left" wrapText="1"/>
    </xf>
    <xf numFmtId="0" fontId="18" fillId="0" borderId="0" xfId="2" applyFont="1" applyAlignment="1">
      <alignment horizontal="left" vertical="top"/>
    </xf>
    <xf numFmtId="0" fontId="18" fillId="0" borderId="48" xfId="2" applyFont="1" applyBorder="1" applyAlignment="1">
      <alignment horizontal="left" vertical="top"/>
    </xf>
    <xf numFmtId="0" fontId="18" fillId="0" borderId="0" xfId="2" applyFont="1" applyAlignment="1">
      <alignment horizontal="left"/>
    </xf>
    <xf numFmtId="0" fontId="4" fillId="0" borderId="50" xfId="2" applyFont="1" applyBorder="1" applyAlignment="1" applyProtection="1">
      <alignment horizontal="center"/>
      <protection locked="0"/>
    </xf>
    <xf numFmtId="0" fontId="4" fillId="0" borderId="51" xfId="2" applyFont="1" applyBorder="1" applyAlignment="1" applyProtection="1">
      <alignment horizontal="center"/>
      <protection locked="0"/>
    </xf>
    <xf numFmtId="0" fontId="4" fillId="0" borderId="63" xfId="2" applyFont="1" applyBorder="1" applyAlignment="1" applyProtection="1">
      <alignment horizontal="center"/>
      <protection locked="0"/>
    </xf>
    <xf numFmtId="0" fontId="4" fillId="0" borderId="47" xfId="2" applyFont="1" applyBorder="1" applyAlignment="1" applyProtection="1">
      <alignment horizontal="center"/>
      <protection locked="0"/>
    </xf>
    <xf numFmtId="0" fontId="4" fillId="0" borderId="0" xfId="2" applyFont="1" applyAlignment="1" applyProtection="1">
      <alignment horizontal="center"/>
      <protection locked="0"/>
    </xf>
    <xf numFmtId="0" fontId="4" fillId="0" borderId="64" xfId="2" applyFont="1" applyBorder="1" applyAlignment="1" applyProtection="1">
      <alignment horizontal="center"/>
      <protection locked="0"/>
    </xf>
    <xf numFmtId="14" fontId="5" fillId="0" borderId="59" xfId="2" applyNumberFormat="1" applyFont="1" applyBorder="1" applyAlignment="1" applyProtection="1">
      <alignment horizontal="center"/>
      <protection locked="0"/>
    </xf>
    <xf numFmtId="0" fontId="10" fillId="0" borderId="59" xfId="3" applyFont="1" applyFill="1" applyBorder="1" applyAlignment="1" applyProtection="1">
      <alignment horizontal="center" vertical="center" wrapText="1"/>
      <protection locked="0"/>
    </xf>
    <xf numFmtId="0" fontId="10" fillId="0" borderId="71" xfId="3" applyFont="1" applyFill="1" applyBorder="1" applyAlignment="1" applyProtection="1">
      <alignment horizontal="center" vertical="center" wrapText="1"/>
      <protection locked="0"/>
    </xf>
    <xf numFmtId="0" fontId="23" fillId="0" borderId="0" xfId="2" applyFont="1" applyAlignment="1">
      <alignment horizontal="right" vertical="top"/>
    </xf>
    <xf numFmtId="165" fontId="23" fillId="0" borderId="54" xfId="2" applyNumberFormat="1" applyFont="1" applyBorder="1" applyAlignment="1">
      <alignment horizontal="right" vertical="top"/>
    </xf>
    <xf numFmtId="165" fontId="23" fillId="0" borderId="0" xfId="2" applyNumberFormat="1" applyFont="1" applyAlignment="1">
      <alignment horizontal="right" vertical="top"/>
    </xf>
    <xf numFmtId="165" fontId="23" fillId="0" borderId="48" xfId="2" applyNumberFormat="1" applyFont="1" applyBorder="1" applyAlignment="1">
      <alignment horizontal="right" vertical="top"/>
    </xf>
    <xf numFmtId="165" fontId="23" fillId="0" borderId="57" xfId="2" applyNumberFormat="1" applyFont="1" applyBorder="1" applyAlignment="1">
      <alignment horizontal="right" vertical="top"/>
    </xf>
    <xf numFmtId="165" fontId="23" fillId="0" borderId="56" xfId="2" applyNumberFormat="1" applyFont="1" applyBorder="1" applyAlignment="1">
      <alignment horizontal="right" vertical="top"/>
    </xf>
    <xf numFmtId="165" fontId="23" fillId="0" borderId="58" xfId="2" applyNumberFormat="1" applyFont="1" applyBorder="1" applyAlignment="1">
      <alignment horizontal="right" vertical="top"/>
    </xf>
    <xf numFmtId="0" fontId="18" fillId="0" borderId="0" xfId="2" applyFont="1" applyAlignment="1">
      <alignment horizontal="center"/>
    </xf>
    <xf numFmtId="165" fontId="18" fillId="0" borderId="65" xfId="2" applyNumberFormat="1" applyFont="1" applyBorder="1" applyAlignment="1">
      <alignment horizontal="right" vertical="top"/>
    </xf>
    <xf numFmtId="165" fontId="18" fillId="0" borderId="44" xfId="2" applyNumberFormat="1" applyFont="1" applyBorder="1" applyAlignment="1">
      <alignment horizontal="right" vertical="top"/>
    </xf>
    <xf numFmtId="165" fontId="18" fillId="0" borderId="46" xfId="2" applyNumberFormat="1" applyFont="1" applyBorder="1" applyAlignment="1">
      <alignment horizontal="right" vertical="top"/>
    </xf>
    <xf numFmtId="165" fontId="18" fillId="0" borderId="54" xfId="2" applyNumberFormat="1" applyFont="1" applyBorder="1" applyAlignment="1">
      <alignment horizontal="right" vertical="top"/>
    </xf>
    <xf numFmtId="165" fontId="18" fillId="0" borderId="0" xfId="2" applyNumberFormat="1" applyFont="1" applyAlignment="1">
      <alignment horizontal="right" vertical="top"/>
    </xf>
    <xf numFmtId="165" fontId="18" fillId="0" borderId="48" xfId="2" applyNumberFormat="1" applyFont="1" applyBorder="1" applyAlignment="1">
      <alignment horizontal="right" vertical="top"/>
    </xf>
    <xf numFmtId="0" fontId="17" fillId="0" borderId="50" xfId="2" applyFont="1" applyBorder="1" applyAlignment="1">
      <alignment horizontal="left" vertical="center"/>
    </xf>
    <xf numFmtId="0" fontId="17" fillId="0" borderId="51" xfId="2" applyFont="1" applyBorder="1" applyAlignment="1">
      <alignment horizontal="left" vertical="center"/>
    </xf>
    <xf numFmtId="0" fontId="17" fillId="0" borderId="63" xfId="2" applyFont="1" applyBorder="1" applyAlignment="1">
      <alignment horizontal="left" vertical="center"/>
    </xf>
    <xf numFmtId="0" fontId="17" fillId="0" borderId="52" xfId="2" applyFont="1" applyBorder="1" applyAlignment="1">
      <alignment horizontal="center" vertical="center"/>
    </xf>
    <xf numFmtId="0" fontId="17" fillId="0" borderId="51" xfId="2" applyFont="1" applyBorder="1" applyAlignment="1">
      <alignment horizontal="center" vertical="center"/>
    </xf>
    <xf numFmtId="0" fontId="17" fillId="0" borderId="53" xfId="2" applyFont="1" applyBorder="1" applyAlignment="1">
      <alignment horizontal="center" vertical="center"/>
    </xf>
    <xf numFmtId="0" fontId="17" fillId="0" borderId="47" xfId="2" applyFont="1" applyBorder="1" applyAlignment="1">
      <alignment horizontal="left" vertical="center"/>
    </xf>
    <xf numFmtId="0" fontId="17" fillId="0" borderId="0" xfId="2" applyFont="1" applyAlignment="1">
      <alignment horizontal="left" vertical="center"/>
    </xf>
    <xf numFmtId="0" fontId="17" fillId="0" borderId="55" xfId="2" applyFont="1" applyBorder="1" applyAlignment="1">
      <alignment horizontal="left" vertical="center"/>
    </xf>
    <xf numFmtId="0" fontId="17" fillId="0" borderId="56" xfId="2" applyFont="1" applyBorder="1" applyAlignment="1">
      <alignment horizontal="left" vertical="center"/>
    </xf>
    <xf numFmtId="0" fontId="18" fillId="0" borderId="51" xfId="2" applyFont="1" applyBorder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8" fillId="0" borderId="53" xfId="2" applyFont="1" applyBorder="1" applyAlignment="1">
      <alignment horizontal="center" vertical="center"/>
    </xf>
    <xf numFmtId="0" fontId="18" fillId="0" borderId="48" xfId="2" applyFont="1" applyBorder="1" applyAlignment="1">
      <alignment horizontal="center" vertical="center"/>
    </xf>
    <xf numFmtId="0" fontId="18" fillId="0" borderId="56" xfId="2" applyFont="1" applyBorder="1" applyAlignment="1">
      <alignment horizontal="center" vertical="center"/>
    </xf>
    <xf numFmtId="0" fontId="18" fillId="0" borderId="58" xfId="2" applyFont="1" applyBorder="1" applyAlignment="1">
      <alignment horizontal="center" vertical="center"/>
    </xf>
    <xf numFmtId="0" fontId="18" fillId="0" borderId="47" xfId="2" applyFont="1" applyBorder="1" applyAlignment="1">
      <alignment horizontal="left"/>
    </xf>
    <xf numFmtId="0" fontId="19" fillId="0" borderId="61" xfId="2" applyFont="1" applyBorder="1" applyAlignment="1" applyProtection="1">
      <alignment horizontal="left"/>
      <protection locked="0"/>
    </xf>
    <xf numFmtId="0" fontId="19" fillId="0" borderId="67" xfId="2" applyFont="1" applyBorder="1" applyAlignment="1" applyProtection="1">
      <alignment horizontal="left"/>
      <protection locked="0"/>
    </xf>
    <xf numFmtId="0" fontId="20" fillId="0" borderId="60" xfId="2" applyFont="1" applyBorder="1" applyAlignment="1">
      <alignment horizontal="left"/>
    </xf>
    <xf numFmtId="0" fontId="20" fillId="0" borderId="61" xfId="2" applyFont="1" applyBorder="1" applyAlignment="1">
      <alignment horizontal="left"/>
    </xf>
    <xf numFmtId="0" fontId="20" fillId="0" borderId="62" xfId="2" applyFont="1" applyBorder="1" applyAlignment="1">
      <alignment horizontal="left"/>
    </xf>
    <xf numFmtId="0" fontId="15" fillId="0" borderId="43" xfId="2" applyFont="1" applyBorder="1" applyAlignment="1">
      <alignment horizontal="left" vertical="center"/>
    </xf>
    <xf numFmtId="0" fontId="15" fillId="0" borderId="44" xfId="2" applyFont="1" applyBorder="1" applyAlignment="1">
      <alignment horizontal="left" vertical="center"/>
    </xf>
    <xf numFmtId="0" fontId="15" fillId="0" borderId="47" xfId="2" applyFont="1" applyBorder="1" applyAlignment="1">
      <alignment horizontal="left" vertical="center"/>
    </xf>
    <xf numFmtId="0" fontId="15" fillId="0" borderId="0" xfId="2" applyFont="1" applyAlignment="1">
      <alignment horizontal="left" vertical="center"/>
    </xf>
    <xf numFmtId="0" fontId="18" fillId="0" borderId="0" xfId="2" applyFont="1" applyAlignment="1">
      <alignment horizontal="left" vertical="top" wrapText="1"/>
    </xf>
    <xf numFmtId="0" fontId="26" fillId="0" borderId="0" xfId="0" applyFont="1" applyAlignment="1">
      <alignment horizontal="center" vertical="center" wrapText="1"/>
    </xf>
    <xf numFmtId="0" fontId="19" fillId="0" borderId="50" xfId="2" applyFont="1" applyBorder="1" applyAlignment="1">
      <alignment horizontal="left" vertical="top"/>
    </xf>
    <xf numFmtId="0" fontId="19" fillId="0" borderId="51" xfId="2" applyFont="1" applyBorder="1" applyAlignment="1">
      <alignment horizontal="left" vertical="top"/>
    </xf>
    <xf numFmtId="0" fontId="19" fillId="0" borderId="47" xfId="2" applyFont="1" applyBorder="1" applyAlignment="1">
      <alignment horizontal="left" vertical="top"/>
    </xf>
    <xf numFmtId="0" fontId="19" fillId="0" borderId="0" xfId="2" applyFont="1" applyAlignment="1">
      <alignment horizontal="left" vertical="top"/>
    </xf>
    <xf numFmtId="0" fontId="19" fillId="0" borderId="55" xfId="2" applyFont="1" applyBorder="1" applyAlignment="1">
      <alignment horizontal="left" vertical="top"/>
    </xf>
    <xf numFmtId="0" fontId="19" fillId="0" borderId="56" xfId="2" applyFont="1" applyBorder="1" applyAlignment="1">
      <alignment horizontal="left" vertical="top"/>
    </xf>
    <xf numFmtId="0" fontId="18" fillId="0" borderId="59" xfId="2" applyFont="1" applyBorder="1" applyAlignment="1" applyProtection="1">
      <alignment horizontal="center" vertical="center"/>
      <protection locked="0"/>
    </xf>
    <xf numFmtId="0" fontId="18" fillId="0" borderId="66" xfId="2" applyFont="1" applyBorder="1" applyAlignment="1" applyProtection="1">
      <alignment horizontal="center"/>
      <protection locked="0"/>
    </xf>
    <xf numFmtId="0" fontId="17" fillId="0" borderId="47" xfId="2" applyFont="1" applyBorder="1" applyAlignment="1" applyProtection="1">
      <alignment horizontal="center" vertical="center"/>
      <protection locked="0"/>
    </xf>
    <xf numFmtId="0" fontId="17" fillId="0" borderId="0" xfId="2" applyFont="1" applyAlignment="1" applyProtection="1">
      <alignment horizontal="center" vertical="center"/>
      <protection locked="0"/>
    </xf>
    <xf numFmtId="0" fontId="17" fillId="0" borderId="64" xfId="2" applyFont="1" applyBorder="1" applyAlignment="1" applyProtection="1">
      <alignment horizontal="center" vertical="center"/>
      <protection locked="0"/>
    </xf>
    <xf numFmtId="165" fontId="17" fillId="0" borderId="54" xfId="2" applyNumberFormat="1" applyFont="1" applyBorder="1" applyAlignment="1" applyProtection="1">
      <alignment horizontal="right" vertical="top"/>
      <protection locked="0"/>
    </xf>
    <xf numFmtId="165" fontId="17" fillId="0" borderId="0" xfId="2" applyNumberFormat="1" applyFont="1" applyAlignment="1" applyProtection="1">
      <alignment horizontal="right" vertical="top"/>
      <protection locked="0"/>
    </xf>
    <xf numFmtId="165" fontId="17" fillId="0" borderId="48" xfId="2" applyNumberFormat="1" applyFont="1" applyBorder="1" applyAlignment="1" applyProtection="1">
      <alignment horizontal="right" vertical="top"/>
      <protection locked="0"/>
    </xf>
    <xf numFmtId="0" fontId="18" fillId="0" borderId="61" xfId="2" applyFont="1" applyBorder="1" applyAlignment="1" applyProtection="1">
      <alignment horizontal="center"/>
      <protection locked="0"/>
    </xf>
    <xf numFmtId="0" fontId="18" fillId="0" borderId="62" xfId="2" applyFont="1" applyBorder="1" applyAlignment="1" applyProtection="1">
      <alignment horizontal="center"/>
      <protection locked="0"/>
    </xf>
    <xf numFmtId="0" fontId="18" fillId="0" borderId="60" xfId="2" applyFont="1" applyBorder="1" applyAlignment="1" applyProtection="1">
      <alignment horizontal="left"/>
      <protection locked="0"/>
    </xf>
    <xf numFmtId="0" fontId="18" fillId="0" borderId="61" xfId="2" applyFont="1" applyBorder="1" applyAlignment="1" applyProtection="1">
      <alignment horizontal="left"/>
      <protection locked="0"/>
    </xf>
    <xf numFmtId="0" fontId="14" fillId="0" borderId="45" xfId="2" applyBorder="1" applyAlignment="1" applyProtection="1">
      <alignment horizontal="left"/>
      <protection locked="0"/>
    </xf>
    <xf numFmtId="0" fontId="14" fillId="0" borderId="49" xfId="2" applyBorder="1" applyAlignment="1" applyProtection="1">
      <alignment horizontal="left"/>
      <protection locked="0"/>
    </xf>
    <xf numFmtId="14" fontId="5" fillId="0" borderId="72" xfId="2" applyNumberFormat="1" applyFont="1" applyBorder="1" applyAlignment="1" applyProtection="1">
      <alignment horizontal="center"/>
    </xf>
    <xf numFmtId="14" fontId="5" fillId="0" borderId="59" xfId="2" applyNumberFormat="1" applyFont="1" applyBorder="1" applyAlignment="1" applyProtection="1">
      <alignment horizontal="center"/>
    </xf>
    <xf numFmtId="0" fontId="22" fillId="0" borderId="60" xfId="2" applyFont="1" applyBorder="1" applyAlignment="1" applyProtection="1">
      <alignment horizontal="center"/>
      <protection locked="0"/>
    </xf>
    <xf numFmtId="0" fontId="22" fillId="0" borderId="61" xfId="2" applyFont="1" applyBorder="1" applyAlignment="1" applyProtection="1">
      <alignment horizontal="center"/>
      <protection locked="0"/>
    </xf>
    <xf numFmtId="0" fontId="22" fillId="0" borderId="67" xfId="2" applyFont="1" applyBorder="1" applyAlignment="1" applyProtection="1">
      <alignment horizontal="center"/>
      <protection locked="0"/>
    </xf>
    <xf numFmtId="0" fontId="3" fillId="0" borderId="52" xfId="2" applyFont="1" applyBorder="1" applyAlignment="1" applyProtection="1">
      <alignment horizontal="center" vertical="center" wrapText="1"/>
    </xf>
    <xf numFmtId="0" fontId="3" fillId="0" borderId="51" xfId="2" applyFont="1" applyBorder="1" applyAlignment="1" applyProtection="1">
      <alignment horizontal="center" vertical="center" wrapText="1"/>
    </xf>
    <xf numFmtId="0" fontId="3" fillId="0" borderId="53" xfId="2" applyFont="1" applyBorder="1" applyAlignment="1" applyProtection="1">
      <alignment horizontal="center" vertical="center" wrapText="1"/>
    </xf>
    <xf numFmtId="0" fontId="3" fillId="0" borderId="54" xfId="2" applyFont="1" applyBorder="1" applyAlignment="1" applyProtection="1">
      <alignment horizontal="center" vertical="center" wrapText="1"/>
    </xf>
    <xf numFmtId="0" fontId="3" fillId="0" borderId="0" xfId="2" applyFont="1" applyAlignment="1" applyProtection="1">
      <alignment horizontal="center" vertical="center" wrapText="1"/>
    </xf>
    <xf numFmtId="0" fontId="3" fillId="0" borderId="48" xfId="2" applyFont="1" applyBorder="1" applyAlignment="1" applyProtection="1">
      <alignment horizontal="center" vertical="center" wrapText="1"/>
    </xf>
    <xf numFmtId="0" fontId="3" fillId="0" borderId="57" xfId="2" applyFont="1" applyBorder="1" applyAlignment="1" applyProtection="1">
      <alignment horizontal="center" vertical="center" wrapText="1"/>
    </xf>
    <xf numFmtId="0" fontId="3" fillId="0" borderId="56" xfId="2" applyFont="1" applyBorder="1" applyAlignment="1" applyProtection="1">
      <alignment horizontal="center" vertical="center" wrapText="1"/>
    </xf>
    <xf numFmtId="0" fontId="3" fillId="0" borderId="58" xfId="2" applyFont="1" applyBorder="1" applyAlignment="1" applyProtection="1">
      <alignment horizontal="center" vertical="center" wrapText="1"/>
    </xf>
    <xf numFmtId="14" fontId="5" fillId="0" borderId="59" xfId="2" applyNumberFormat="1" applyFont="1" applyBorder="1" applyAlignment="1" applyProtection="1">
      <alignment horizontal="center"/>
    </xf>
  </cellXfs>
  <cellStyles count="4">
    <cellStyle name="Link" xfId="1" builtinId="8"/>
    <cellStyle name="Link 2" xfId="3" xr:uid="{E8633359-6380-4389-8C89-8BCDDEC2D834}"/>
    <cellStyle name="Standard" xfId="0" builtinId="0"/>
    <cellStyle name="Standard 2" xfId="2" xr:uid="{EFD7BB57-584D-47A0-B618-8549F45613F4}"/>
  </cellStyles>
  <dxfs count="29">
    <dxf>
      <fill>
        <patternFill patternType="none">
          <bgColor auto="1"/>
        </patternFill>
      </fill>
    </dxf>
    <dxf>
      <fill>
        <patternFill>
          <fgColor theme="0"/>
          <bgColor theme="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fgColor theme="0"/>
          <bgColor theme="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ont>
        <color theme="0"/>
      </font>
    </dxf>
    <dxf>
      <font>
        <color theme="0"/>
      </font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finanzen@bridge-verband.de?subject=Reisekostenabrechnung%20f&#252;r%20" TargetMode="External"/><Relationship Id="rId1" Type="http://schemas.openxmlformats.org/officeDocument/2006/relationships/hyperlink" Target="mailto:finanzen@bridge-verband.de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finanzen@bridge-verband.de" TargetMode="Externa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AE53"/>
  <sheetViews>
    <sheetView tabSelected="1" zoomScaleNormal="110" workbookViewId="0">
      <selection activeCell="I3" sqref="I3:Q3"/>
    </sheetView>
  </sheetViews>
  <sheetFormatPr baseColWidth="10" defaultRowHeight="12.5" x14ac:dyDescent="0.25"/>
  <cols>
    <col min="1" max="1" width="10.6328125" customWidth="1"/>
    <col min="2" max="2" width="6.08984375" bestFit="1" customWidth="1"/>
    <col min="3" max="5" width="5.08984375" customWidth="1"/>
    <col min="6" max="6" width="4.08984375" customWidth="1"/>
    <col min="7" max="15" width="5.08984375" customWidth="1"/>
    <col min="16" max="16" width="5.453125" customWidth="1"/>
    <col min="17" max="17" width="8.54296875" customWidth="1"/>
    <col min="18" max="18" width="10.90625" hidden="1" customWidth="1"/>
    <col min="19" max="24" width="11.54296875" hidden="1" customWidth="1"/>
  </cols>
  <sheetData>
    <row r="1" spans="1:31" ht="25.5" customHeight="1" x14ac:dyDescent="0.45">
      <c r="A1" s="111" t="s">
        <v>396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S1" t="s">
        <v>171</v>
      </c>
      <c r="T1" t="s">
        <v>268</v>
      </c>
      <c r="U1" t="s">
        <v>269</v>
      </c>
      <c r="W1" t="s">
        <v>270</v>
      </c>
      <c r="X1" t="s">
        <v>271</v>
      </c>
      <c r="Y1" t="s">
        <v>1569</v>
      </c>
    </row>
    <row r="2" spans="1:31" ht="16.5" customHeight="1" x14ac:dyDescent="0.3">
      <c r="A2" s="112" t="s">
        <v>406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S2" t="s">
        <v>172</v>
      </c>
      <c r="T2" cm="1">
        <f t="array" ref="T2">IF(C12&lt;&gt;"",IFERROR(IFERROR(VLOOKUP($C$12,Pauschbetrag,3,FALSE),IFERROR(DGET(Staedte,5,$W$1:$X$2),DGET(Staedte,5,$W$4:$X$5))),VLOOKUP("Luxemburg",Pauschbetrag,3,FALSE)),0)</f>
        <v>0</v>
      </c>
      <c r="U2" cm="1">
        <f t="array" ref="U2">IF(C12&lt;&gt;"",IFERROR(IFERROR(VLOOKUP($C$12,Pauschbetrag,4,FALSE),IFERROR(DGET(Staedte,6,$W$1:$X$2),DGET(Staedte,6,$W$4:$X$5))),VLOOKUP("Luxemburg",Pauschbetrag,4,FALSE)),0)</f>
        <v>0</v>
      </c>
      <c r="W2" t="str">
        <f>TRIM(C12)</f>
        <v/>
      </c>
      <c r="X2">
        <f>IF(C12="Frankreich",MID(K12,FIND("(",K12)+1,2),K12)</f>
        <v>0</v>
      </c>
      <c r="Y2" t="s">
        <v>1572</v>
      </c>
    </row>
    <row r="3" spans="1:31" ht="15" customHeight="1" x14ac:dyDescent="0.3">
      <c r="A3" s="96" t="s">
        <v>0</v>
      </c>
      <c r="B3" s="96"/>
      <c r="C3" s="96"/>
      <c r="D3" s="114" t="s">
        <v>1</v>
      </c>
      <c r="E3" s="114"/>
      <c r="F3" s="114"/>
      <c r="G3" s="114"/>
      <c r="H3" s="114"/>
      <c r="I3" s="95"/>
      <c r="J3" s="95"/>
      <c r="K3" s="95"/>
      <c r="L3" s="95"/>
      <c r="M3" s="95"/>
      <c r="N3" s="95"/>
      <c r="O3" s="95"/>
      <c r="P3" s="95"/>
      <c r="Q3" s="95"/>
      <c r="T3">
        <f>T2*0.2</f>
        <v>0</v>
      </c>
      <c r="Y3" t="s">
        <v>1570</v>
      </c>
    </row>
    <row r="4" spans="1:31" ht="15" customHeight="1" x14ac:dyDescent="0.3">
      <c r="A4" s="93"/>
      <c r="B4" s="93"/>
      <c r="C4" s="93"/>
      <c r="D4" s="94" t="s">
        <v>2</v>
      </c>
      <c r="E4" s="94"/>
      <c r="F4" s="94"/>
      <c r="G4" s="94"/>
      <c r="H4" s="94"/>
      <c r="I4" s="95"/>
      <c r="J4" s="95"/>
      <c r="K4" s="95"/>
      <c r="L4" s="95"/>
      <c r="M4" s="95"/>
      <c r="N4" s="95"/>
      <c r="O4" s="95"/>
      <c r="P4" s="95"/>
      <c r="Q4" s="95"/>
      <c r="T4">
        <f>T2*0.4</f>
        <v>0</v>
      </c>
      <c r="W4" t="s">
        <v>270</v>
      </c>
      <c r="X4" t="s">
        <v>271</v>
      </c>
      <c r="Y4" t="s">
        <v>1571</v>
      </c>
    </row>
    <row r="5" spans="1:31" ht="15" customHeight="1" x14ac:dyDescent="0.3">
      <c r="A5" s="93"/>
      <c r="B5" s="93"/>
      <c r="C5" s="93"/>
      <c r="D5" s="94" t="s">
        <v>3</v>
      </c>
      <c r="E5" s="94"/>
      <c r="F5" s="94"/>
      <c r="G5" s="94"/>
      <c r="H5" s="94"/>
      <c r="I5" s="95"/>
      <c r="J5" s="95"/>
      <c r="K5" s="95"/>
      <c r="L5" s="95"/>
      <c r="M5" s="95"/>
      <c r="N5" s="95"/>
      <c r="O5" s="95"/>
      <c r="P5" s="95"/>
      <c r="Q5" s="95"/>
      <c r="W5" t="str">
        <f>W2</f>
        <v/>
      </c>
      <c r="X5" t="s">
        <v>68</v>
      </c>
    </row>
    <row r="6" spans="1:31" ht="15" customHeight="1" x14ac:dyDescent="0.3">
      <c r="A6" s="93"/>
      <c r="B6" s="93"/>
      <c r="C6" s="93"/>
      <c r="D6" s="94" t="s">
        <v>4</v>
      </c>
      <c r="E6" s="94"/>
      <c r="F6" s="94"/>
      <c r="G6" s="94"/>
      <c r="H6" s="94"/>
      <c r="I6" s="95"/>
      <c r="J6" s="95"/>
      <c r="K6" s="95"/>
      <c r="L6" s="95"/>
      <c r="M6" s="95"/>
      <c r="N6" s="95"/>
      <c r="O6" s="95"/>
      <c r="P6" s="95"/>
      <c r="Q6" s="95"/>
      <c r="Y6" s="152" t="s">
        <v>1635</v>
      </c>
      <c r="Z6" s="152"/>
      <c r="AA6" s="152"/>
      <c r="AB6" s="152"/>
      <c r="AC6" s="152"/>
      <c r="AD6" s="152"/>
      <c r="AE6" s="152"/>
    </row>
    <row r="7" spans="1:31" ht="15" customHeight="1" x14ac:dyDescent="0.3">
      <c r="A7" s="93"/>
      <c r="B7" s="93"/>
      <c r="C7" s="93"/>
      <c r="D7" s="94" t="s">
        <v>1628</v>
      </c>
      <c r="E7" s="94"/>
      <c r="F7" s="94"/>
      <c r="G7" s="94"/>
      <c r="H7" s="94"/>
      <c r="I7" s="95"/>
      <c r="J7" s="95"/>
      <c r="K7" s="95"/>
      <c r="L7" s="95"/>
      <c r="M7" s="95"/>
      <c r="N7" s="95"/>
      <c r="O7" s="95"/>
      <c r="P7" s="95"/>
      <c r="Q7" s="95"/>
      <c r="Y7" s="152"/>
      <c r="Z7" s="152"/>
      <c r="AA7" s="152"/>
      <c r="AB7" s="152"/>
      <c r="AC7" s="152"/>
      <c r="AD7" s="152"/>
      <c r="AE7" s="152"/>
    </row>
    <row r="8" spans="1:31" ht="15" customHeight="1" x14ac:dyDescent="0.3">
      <c r="A8" s="96" t="s">
        <v>5</v>
      </c>
      <c r="B8" s="96"/>
      <c r="C8" s="96"/>
      <c r="D8" s="94" t="s">
        <v>6</v>
      </c>
      <c r="E8" s="94"/>
      <c r="F8" s="94"/>
      <c r="G8" s="94"/>
      <c r="H8" s="94"/>
      <c r="I8" s="95"/>
      <c r="J8" s="95"/>
      <c r="K8" s="95"/>
      <c r="L8" s="95"/>
      <c r="M8" s="95"/>
      <c r="N8" s="95"/>
      <c r="O8" s="95"/>
      <c r="P8" s="95"/>
      <c r="Q8" s="95"/>
      <c r="Y8" s="152"/>
      <c r="Z8" s="152"/>
      <c r="AA8" s="152"/>
      <c r="AB8" s="152"/>
      <c r="AC8" s="152"/>
      <c r="AD8" s="152"/>
      <c r="AE8" s="152"/>
    </row>
    <row r="9" spans="1:31" ht="15" customHeight="1" x14ac:dyDescent="0.3">
      <c r="A9" s="93"/>
      <c r="B9" s="93"/>
      <c r="C9" s="93"/>
      <c r="D9" s="94" t="s">
        <v>7</v>
      </c>
      <c r="E9" s="94"/>
      <c r="F9" s="94"/>
      <c r="G9" s="94"/>
      <c r="H9" s="94"/>
      <c r="I9" s="95"/>
      <c r="J9" s="95"/>
      <c r="K9" s="95"/>
      <c r="L9" s="95"/>
      <c r="M9" s="95"/>
      <c r="N9" s="95"/>
      <c r="O9" s="95"/>
      <c r="P9" s="95"/>
      <c r="Q9" s="95"/>
      <c r="Y9" s="152"/>
      <c r="Z9" s="152"/>
      <c r="AA9" s="152"/>
      <c r="AB9" s="152"/>
      <c r="AC9" s="152"/>
      <c r="AD9" s="152"/>
      <c r="AE9" s="152"/>
    </row>
    <row r="10" spans="1:31" ht="15" customHeight="1" x14ac:dyDescent="0.3">
      <c r="A10" s="93"/>
      <c r="B10" s="93"/>
      <c r="C10" s="93"/>
      <c r="D10" s="94" t="s">
        <v>8</v>
      </c>
      <c r="E10" s="94"/>
      <c r="F10" s="94"/>
      <c r="G10" s="94"/>
      <c r="H10" s="94"/>
      <c r="I10" s="95"/>
      <c r="J10" s="95"/>
      <c r="K10" s="95"/>
      <c r="L10" s="95"/>
      <c r="M10" s="95"/>
      <c r="N10" s="95"/>
      <c r="O10" s="95"/>
      <c r="P10" s="95"/>
      <c r="Q10" s="95"/>
      <c r="Y10" s="152"/>
      <c r="Z10" s="152"/>
      <c r="AA10" s="152"/>
      <c r="AB10" s="152"/>
      <c r="AC10" s="152"/>
      <c r="AD10" s="152"/>
      <c r="AE10" s="152"/>
    </row>
    <row r="11" spans="1:31" ht="15" customHeight="1" x14ac:dyDescent="0.3">
      <c r="A11" s="103"/>
      <c r="B11" s="104"/>
      <c r="C11" s="105"/>
      <c r="D11" s="100" t="s">
        <v>9</v>
      </c>
      <c r="E11" s="101"/>
      <c r="F11" s="101"/>
      <c r="G11" s="101"/>
      <c r="H11" s="102"/>
      <c r="I11" s="97"/>
      <c r="J11" s="98"/>
      <c r="K11" s="98"/>
      <c r="L11" s="98"/>
      <c r="M11" s="98"/>
      <c r="N11" s="98"/>
      <c r="O11" s="98"/>
      <c r="P11" s="98"/>
      <c r="Q11" s="99"/>
      <c r="Y11" s="152"/>
      <c r="Z11" s="152"/>
      <c r="AA11" s="152"/>
      <c r="AB11" s="152"/>
      <c r="AC11" s="152"/>
      <c r="AD11" s="152"/>
      <c r="AE11" s="152"/>
    </row>
    <row r="12" spans="1:31" ht="15" customHeight="1" x14ac:dyDescent="0.3">
      <c r="A12" s="13" t="s">
        <v>1602</v>
      </c>
      <c r="B12" s="11" t="s">
        <v>1603</v>
      </c>
      <c r="C12" s="106"/>
      <c r="D12" s="106"/>
      <c r="E12" s="106"/>
      <c r="F12" s="106"/>
      <c r="G12" s="106"/>
      <c r="H12" s="106"/>
      <c r="I12" s="106"/>
      <c r="J12" s="12" t="s">
        <v>1604</v>
      </c>
      <c r="K12" s="106"/>
      <c r="L12" s="106"/>
      <c r="M12" s="106"/>
      <c r="N12" s="106"/>
      <c r="O12" s="106"/>
      <c r="P12" s="106"/>
      <c r="Q12" s="107"/>
      <c r="Y12" s="152"/>
      <c r="Z12" s="152"/>
      <c r="AA12" s="152"/>
      <c r="AB12" s="152"/>
      <c r="AC12" s="152"/>
      <c r="AD12" s="152"/>
      <c r="AE12" s="152"/>
    </row>
    <row r="13" spans="1:31" ht="15" customHeight="1" x14ac:dyDescent="0.25">
      <c r="A13" s="167" t="s">
        <v>400</v>
      </c>
      <c r="B13" s="168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9"/>
      <c r="Y13" s="152"/>
      <c r="Z13" s="152"/>
      <c r="AA13" s="152"/>
      <c r="AB13" s="152"/>
      <c r="AC13" s="152"/>
      <c r="AD13" s="152"/>
      <c r="AE13" s="152"/>
    </row>
    <row r="14" spans="1:31" ht="15" customHeight="1" x14ac:dyDescent="0.25">
      <c r="A14" s="170"/>
      <c r="B14" s="171"/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Y14" s="152"/>
      <c r="Z14" s="152"/>
      <c r="AA14" s="152"/>
      <c r="AB14" s="152"/>
      <c r="AC14" s="152"/>
      <c r="AD14" s="152"/>
      <c r="AE14" s="152"/>
    </row>
    <row r="15" spans="1:31" ht="15" customHeight="1" x14ac:dyDescent="0.25">
      <c r="A15" s="57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9"/>
      <c r="Y15" s="152"/>
      <c r="Z15" s="152"/>
      <c r="AA15" s="152"/>
      <c r="AB15" s="152"/>
      <c r="AC15" s="152"/>
      <c r="AD15" s="152"/>
      <c r="AE15" s="152"/>
    </row>
    <row r="16" spans="1:31" ht="15" customHeight="1" x14ac:dyDescent="0.25">
      <c r="A16" s="57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9"/>
      <c r="Y16" s="152"/>
      <c r="Z16" s="152"/>
      <c r="AA16" s="152"/>
      <c r="AB16" s="152"/>
      <c r="AC16" s="152"/>
      <c r="AD16" s="152"/>
      <c r="AE16" s="152"/>
    </row>
    <row r="17" spans="1:17" ht="15" customHeight="1" x14ac:dyDescent="0.25">
      <c r="A17" s="108"/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10"/>
    </row>
    <row r="18" spans="1:17" ht="15" customHeight="1" x14ac:dyDescent="0.3">
      <c r="A18" s="73" t="s">
        <v>10</v>
      </c>
      <c r="B18" s="73"/>
      <c r="C18" s="73"/>
      <c r="D18" s="74"/>
      <c r="E18" s="74"/>
      <c r="F18" s="74"/>
      <c r="G18" s="74"/>
      <c r="H18" s="75" t="s">
        <v>11</v>
      </c>
      <c r="I18" s="75"/>
      <c r="J18" s="75"/>
      <c r="K18" s="75"/>
      <c r="L18" s="75"/>
      <c r="M18" s="76"/>
      <c r="N18" s="76"/>
      <c r="O18" s="76"/>
      <c r="P18" s="5" t="s">
        <v>12</v>
      </c>
      <c r="Q18" s="3" t="str">
        <f>IF(AND(M18&lt;&gt;"",$D18&lt;&gt;""),IF(D19=D18,IF(AND(M19&gt;0,M18&gt;0),M19-M18,0),1-M18),"")</f>
        <v/>
      </c>
    </row>
    <row r="19" spans="1:17" ht="15" customHeight="1" x14ac:dyDescent="0.3">
      <c r="A19" s="73" t="s">
        <v>36</v>
      </c>
      <c r="B19" s="73"/>
      <c r="C19" s="73"/>
      <c r="D19" s="74"/>
      <c r="E19" s="74"/>
      <c r="F19" s="74"/>
      <c r="G19" s="74"/>
      <c r="H19" s="75" t="s">
        <v>13</v>
      </c>
      <c r="I19" s="75"/>
      <c r="J19" s="75"/>
      <c r="K19" s="75"/>
      <c r="L19" s="75"/>
      <c r="M19" s="76"/>
      <c r="N19" s="76"/>
      <c r="O19" s="76"/>
      <c r="P19" s="5" t="s">
        <v>12</v>
      </c>
      <c r="Q19" s="3" t="str">
        <f>IF(M19="","",IF(D19=D18,0,M19))</f>
        <v/>
      </c>
    </row>
    <row r="20" spans="1:17" ht="15" customHeight="1" x14ac:dyDescent="0.3">
      <c r="A20" s="77" t="s">
        <v>14</v>
      </c>
      <c r="B20" s="78"/>
      <c r="C20" s="78"/>
      <c r="D20" s="78"/>
      <c r="E20" s="79"/>
      <c r="F20" s="80" t="str">
        <f>IF(D18="","",IF(D19&gt;D18,D19-D18-1,"0")+IF(AND(ISNUMBER(Q18),Q18=1),1,0))</f>
        <v/>
      </c>
      <c r="G20" s="80"/>
      <c r="H20" s="81" t="s">
        <v>29</v>
      </c>
      <c r="I20" s="81"/>
      <c r="J20" s="81"/>
      <c r="K20" s="81"/>
      <c r="L20" s="81"/>
      <c r="M20" s="81"/>
      <c r="N20" s="81"/>
      <c r="O20" s="81"/>
      <c r="P20" s="80" t="str">
        <f>IF(D18="","",IF(D19=D18,IF(M19-M18&gt;1/3,1,0),IF(AND(Q18&gt;1/3,ISNUMBER(Q18),Q18&lt;1),1,0)+IF(AND(Q19&gt;1/3,ISNUMBER(Q19)),1,0)))</f>
        <v/>
      </c>
      <c r="Q20" s="82"/>
    </row>
    <row r="21" spans="1:17" s="2" customFormat="1" ht="15" customHeight="1" x14ac:dyDescent="0.35">
      <c r="A21" s="115" t="s">
        <v>15</v>
      </c>
      <c r="B21" s="116"/>
      <c r="C21" s="117"/>
      <c r="D21" s="118" t="s">
        <v>16</v>
      </c>
      <c r="E21" s="119"/>
      <c r="F21" s="119"/>
      <c r="G21" s="119"/>
      <c r="H21" s="119"/>
      <c r="I21" s="119"/>
      <c r="J21" s="119"/>
      <c r="K21" s="119"/>
      <c r="L21" s="119"/>
      <c r="M21" s="119"/>
      <c r="N21" s="120"/>
      <c r="O21" s="62" t="s">
        <v>28</v>
      </c>
      <c r="P21" s="63"/>
      <c r="Q21" s="64"/>
    </row>
    <row r="22" spans="1:17" ht="15" customHeight="1" x14ac:dyDescent="0.3">
      <c r="A22" s="84" t="s">
        <v>401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5"/>
      <c r="P22" s="85"/>
      <c r="Q22" s="85"/>
    </row>
    <row r="23" spans="1:17" ht="15" customHeight="1" x14ac:dyDescent="0.3">
      <c r="A23" s="77" t="s">
        <v>25</v>
      </c>
      <c r="B23" s="78"/>
      <c r="C23" s="78"/>
      <c r="D23" s="78"/>
      <c r="E23" s="78"/>
      <c r="F23" s="78"/>
      <c r="G23" s="78"/>
      <c r="H23" s="78"/>
      <c r="I23" s="78"/>
      <c r="J23" s="78"/>
      <c r="K23" s="79"/>
      <c r="L23" s="125"/>
      <c r="M23" s="126"/>
      <c r="N23" s="127"/>
      <c r="O23" s="83" t="str">
        <f>IF(L23="","",L23)</f>
        <v/>
      </c>
      <c r="P23" s="83"/>
      <c r="Q23" s="83"/>
    </row>
    <row r="24" spans="1:17" ht="15" customHeight="1" x14ac:dyDescent="0.3">
      <c r="A24" s="84" t="s">
        <v>17</v>
      </c>
      <c r="B24" s="84"/>
      <c r="C24" s="84"/>
      <c r="D24" s="84"/>
      <c r="E24" s="84"/>
      <c r="F24" s="84"/>
      <c r="G24" s="84"/>
      <c r="H24" s="84"/>
      <c r="I24" s="128"/>
      <c r="J24" s="128"/>
      <c r="K24" s="128"/>
      <c r="L24" s="128"/>
      <c r="M24" s="128"/>
      <c r="N24" s="129"/>
      <c r="O24" s="88"/>
      <c r="P24" s="88"/>
      <c r="Q24" s="88"/>
    </row>
    <row r="25" spans="1:17" ht="15" customHeight="1" x14ac:dyDescent="0.3">
      <c r="A25" s="60" t="str">
        <f>"Kürzungen bei unentgeltlichen Mahlzeiten: " &amp; "Frühstück 20% "&amp; IF(T2=0,"",TEXT(T3,"(#0,00 €) "))&amp; "oder"</f>
        <v>Kürzungen bei unentgeltlichen Mahlzeiten: Frühstück 20% oder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130"/>
      <c r="O25" s="89" t="str">
        <f>IF(E25="","",IF(I25*T3*0.4&gt;G25,IF(#REF!=(D20-D19),5.6,0),IF(I25=1,5.6,G25)))</f>
        <v/>
      </c>
      <c r="P25" s="89"/>
      <c r="Q25" s="89"/>
    </row>
    <row r="26" spans="1:17" ht="15" customHeight="1" x14ac:dyDescent="0.3">
      <c r="A26" s="60" t="str">
        <f>"Mittag-/Abendessen jeweils 40%" &amp; IF(T2=0,"",TEXT(ROUND(T4,2)," (#0,00 €)"))</f>
        <v>Mittag-/Abendessen jeweils 40%</v>
      </c>
      <c r="B26" s="60"/>
      <c r="C26" s="60"/>
      <c r="D26" s="60"/>
      <c r="E26" s="60"/>
      <c r="F26" s="60"/>
      <c r="G26" s="60"/>
      <c r="H26" s="60"/>
      <c r="I26" s="61" t="s">
        <v>403</v>
      </c>
      <c r="J26" s="61"/>
      <c r="K26" s="61"/>
      <c r="L26" s="61"/>
      <c r="M26" s="61"/>
      <c r="N26" s="61"/>
      <c r="O26" s="89"/>
      <c r="P26" s="89"/>
      <c r="Q26" s="89"/>
    </row>
    <row r="27" spans="1:17" ht="15" customHeight="1" x14ac:dyDescent="0.3">
      <c r="A27" s="77" t="str">
        <f>"Pauschale "&amp;IF(C12="Deutschland","Inland",C12)</f>
        <v xml:space="preserve">Pauschale </v>
      </c>
      <c r="B27" s="78"/>
      <c r="C27" s="78"/>
      <c r="D27" s="79"/>
      <c r="E27" s="86" t="s">
        <v>31</v>
      </c>
      <c r="F27" s="87"/>
      <c r="G27" s="86" t="s">
        <v>35</v>
      </c>
      <c r="H27" s="87"/>
      <c r="I27" s="86" t="s">
        <v>402</v>
      </c>
      <c r="J27" s="87"/>
      <c r="K27" s="86" t="s">
        <v>405</v>
      </c>
      <c r="L27" s="87"/>
      <c r="M27" s="86" t="s">
        <v>404</v>
      </c>
      <c r="N27" s="87"/>
      <c r="O27" s="90"/>
      <c r="P27" s="90"/>
      <c r="Q27" s="90"/>
    </row>
    <row r="28" spans="1:17" ht="15" customHeight="1" x14ac:dyDescent="0.3">
      <c r="A28" s="138" t="s">
        <v>37</v>
      </c>
      <c r="B28" s="102"/>
      <c r="C28" s="136">
        <f>U2</f>
        <v>0</v>
      </c>
      <c r="D28" s="137"/>
      <c r="E28" s="132" t="str">
        <f>IF(AND(Q18&gt;1/3,ISNUMBER(Q18),Q18&lt;1),1,"")</f>
        <v/>
      </c>
      <c r="F28" s="133"/>
      <c r="G28" s="121" t="str">
        <f>IF(E28="","",E28*C28)</f>
        <v/>
      </c>
      <c r="H28" s="122"/>
      <c r="I28" s="123"/>
      <c r="J28" s="124"/>
      <c r="K28" s="123"/>
      <c r="L28" s="124"/>
      <c r="M28" s="123"/>
      <c r="N28" s="124"/>
      <c r="O28" s="83" t="str">
        <f>IF(E28="","",IF(SUM(I28:N28)&gt;1,0,IF(SUM(I28:N28)&lt;1,$G28,$G28-IF(I28=1,$T$3,$T$4))))</f>
        <v/>
      </c>
      <c r="P28" s="83"/>
      <c r="Q28" s="83"/>
    </row>
    <row r="29" spans="1:17" ht="15" customHeight="1" x14ac:dyDescent="0.3">
      <c r="A29" s="138" t="s">
        <v>30</v>
      </c>
      <c r="B29" s="102"/>
      <c r="C29" s="136">
        <f>T2</f>
        <v>0</v>
      </c>
      <c r="D29" s="137"/>
      <c r="E29" s="134" t="str">
        <f>IF(AND(ISNUMBER(F20),F20&gt;0),F20,"")</f>
        <v/>
      </c>
      <c r="F29" s="135"/>
      <c r="G29" s="121" t="str">
        <f>IF(E29="","",E29*C29)</f>
        <v/>
      </c>
      <c r="H29" s="122"/>
      <c r="I29" s="123"/>
      <c r="J29" s="124"/>
      <c r="K29" s="123"/>
      <c r="L29" s="124"/>
      <c r="M29" s="123"/>
      <c r="N29" s="124"/>
      <c r="O29" s="83" t="str">
        <f>IF(E29="","",G29-I29*T3-SUM(K29,M29)*T4)</f>
        <v/>
      </c>
      <c r="P29" s="83"/>
      <c r="Q29" s="83"/>
    </row>
    <row r="30" spans="1:17" ht="15" customHeight="1" x14ac:dyDescent="0.3">
      <c r="A30" s="138" t="s">
        <v>38</v>
      </c>
      <c r="B30" s="102"/>
      <c r="C30" s="121">
        <f>U2</f>
        <v>0</v>
      </c>
      <c r="D30" s="122"/>
      <c r="E30" s="132" t="str">
        <f>IF(AND(Q19&gt;1/3,ISNUMBER(Q19)),1,"")</f>
        <v/>
      </c>
      <c r="F30" s="133"/>
      <c r="G30" s="121" t="str">
        <f>IF(E30="","",E30*C30)</f>
        <v/>
      </c>
      <c r="H30" s="122"/>
      <c r="I30" s="123"/>
      <c r="J30" s="124"/>
      <c r="K30" s="123"/>
      <c r="L30" s="124"/>
      <c r="M30" s="123"/>
      <c r="N30" s="124"/>
      <c r="O30" s="83" t="str" cm="1">
        <f t="array" ref="O30">IF(E30="","",IF(SUM(I30*T3+SUM(K30:N30*T4)&gt;G30),0,G30-SUM(I30*T3+SUM(K30:N30*T4))))</f>
        <v/>
      </c>
      <c r="P30" s="83"/>
      <c r="Q30" s="83"/>
    </row>
    <row r="31" spans="1:17" ht="15" customHeight="1" x14ac:dyDescent="0.3">
      <c r="A31" s="84" t="s">
        <v>18</v>
      </c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139"/>
      <c r="P31" s="139"/>
      <c r="Q31" s="139"/>
    </row>
    <row r="32" spans="1:17" ht="15" customHeight="1" x14ac:dyDescent="0.3">
      <c r="A32" s="73" t="s">
        <v>32</v>
      </c>
      <c r="B32" s="73"/>
      <c r="C32" s="73"/>
      <c r="D32" s="73"/>
      <c r="E32" s="73"/>
      <c r="F32" s="73"/>
      <c r="G32" s="73"/>
      <c r="H32" s="73"/>
      <c r="I32" s="73"/>
      <c r="J32" s="73"/>
      <c r="K32" s="140"/>
      <c r="L32" s="140"/>
      <c r="M32" s="140"/>
      <c r="N32" s="140"/>
      <c r="O32" s="83" t="str">
        <f>IF(K32="","",K32)</f>
        <v/>
      </c>
      <c r="P32" s="83"/>
      <c r="Q32" s="83"/>
    </row>
    <row r="33" spans="1:20" ht="15" customHeight="1" x14ac:dyDescent="0.3">
      <c r="A33" s="73" t="s">
        <v>33</v>
      </c>
      <c r="B33" s="73"/>
      <c r="C33" s="73"/>
      <c r="D33" s="73"/>
      <c r="E33" s="73"/>
      <c r="F33" s="73"/>
      <c r="G33" s="73"/>
      <c r="H33" s="73"/>
      <c r="I33" s="73"/>
      <c r="J33" s="73"/>
      <c r="K33" s="131"/>
      <c r="L33" s="131"/>
      <c r="M33" s="131"/>
      <c r="N33" s="131"/>
      <c r="O33" s="83" t="str">
        <f>IF(K33="","",K33*0.3)</f>
        <v/>
      </c>
      <c r="P33" s="83"/>
      <c r="Q33" s="83"/>
    </row>
    <row r="34" spans="1:20" ht="15" customHeight="1" x14ac:dyDescent="0.3">
      <c r="A34" s="73" t="s">
        <v>397</v>
      </c>
      <c r="B34" s="73"/>
      <c r="C34" s="73"/>
      <c r="D34" s="73"/>
      <c r="E34" s="73"/>
      <c r="F34" s="73"/>
      <c r="G34" s="73"/>
      <c r="H34" s="73"/>
      <c r="I34" s="73"/>
      <c r="J34" s="73"/>
      <c r="K34" s="149"/>
      <c r="L34" s="149"/>
      <c r="M34" s="150"/>
      <c r="N34" s="150"/>
      <c r="O34" s="83" t="str">
        <f>IF(K34="","",K34*0.02*M34)</f>
        <v/>
      </c>
      <c r="P34" s="83"/>
      <c r="Q34" s="83"/>
    </row>
    <row r="35" spans="1:20" ht="15" customHeight="1" x14ac:dyDescent="0.3">
      <c r="A35" s="147" t="s">
        <v>19</v>
      </c>
      <c r="B35" s="147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88"/>
      <c r="P35" s="88"/>
      <c r="Q35" s="88"/>
    </row>
    <row r="36" spans="1:20" ht="15" customHeight="1" x14ac:dyDescent="0.3">
      <c r="A36" s="148" t="s">
        <v>20</v>
      </c>
      <c r="B36" s="148"/>
      <c r="C36" s="148"/>
      <c r="D36" s="148"/>
      <c r="E36" s="148"/>
      <c r="F36" s="148"/>
      <c r="G36" s="148"/>
      <c r="H36" s="148"/>
      <c r="I36" s="148"/>
      <c r="J36" s="86" t="s">
        <v>27</v>
      </c>
      <c r="K36" s="86"/>
      <c r="L36" s="86"/>
      <c r="M36" s="86"/>
      <c r="N36" s="86"/>
      <c r="O36" s="90"/>
      <c r="P36" s="90"/>
      <c r="Q36" s="90"/>
    </row>
    <row r="37" spans="1:20" ht="15" customHeight="1" x14ac:dyDescent="0.3">
      <c r="A37" s="146"/>
      <c r="B37" s="146"/>
      <c r="C37" s="146"/>
      <c r="D37" s="146"/>
      <c r="E37" s="146"/>
      <c r="F37" s="146"/>
      <c r="G37" s="146"/>
      <c r="H37" s="146"/>
      <c r="I37" s="146"/>
      <c r="J37" s="145"/>
      <c r="K37" s="145"/>
      <c r="L37" s="145"/>
      <c r="M37" s="145"/>
      <c r="N37" s="145"/>
      <c r="O37" s="83" t="str">
        <f>IF(J37="","",J37)</f>
        <v/>
      </c>
      <c r="P37" s="83"/>
      <c r="Q37" s="83"/>
    </row>
    <row r="38" spans="1:20" ht="15" customHeight="1" x14ac:dyDescent="0.3">
      <c r="A38" s="146"/>
      <c r="B38" s="146"/>
      <c r="C38" s="146"/>
      <c r="D38" s="146"/>
      <c r="E38" s="146"/>
      <c r="F38" s="146"/>
      <c r="G38" s="146"/>
      <c r="H38" s="146"/>
      <c r="I38" s="146"/>
      <c r="J38" s="145"/>
      <c r="K38" s="145"/>
      <c r="L38" s="145"/>
      <c r="M38" s="145"/>
      <c r="N38" s="145"/>
      <c r="O38" s="83" t="str">
        <f>IF(J38="","",J38)</f>
        <v/>
      </c>
      <c r="P38" s="83"/>
      <c r="Q38" s="83"/>
    </row>
    <row r="39" spans="1:20" ht="15" customHeight="1" x14ac:dyDescent="0.3">
      <c r="A39" s="146"/>
      <c r="B39" s="146"/>
      <c r="C39" s="146"/>
      <c r="D39" s="146"/>
      <c r="E39" s="146"/>
      <c r="F39" s="146"/>
      <c r="G39" s="146"/>
      <c r="H39" s="146"/>
      <c r="I39" s="146"/>
      <c r="J39" s="145"/>
      <c r="K39" s="145"/>
      <c r="L39" s="145"/>
      <c r="M39" s="145"/>
      <c r="N39" s="145"/>
      <c r="O39" s="83" t="str">
        <f>IF(J39="","",J39)</f>
        <v/>
      </c>
      <c r="P39" s="83"/>
      <c r="Q39" s="83"/>
    </row>
    <row r="40" spans="1:20" ht="15" customHeight="1" x14ac:dyDescent="0.3">
      <c r="A40" s="115" t="s">
        <v>21</v>
      </c>
      <c r="B40" s="115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58"/>
      <c r="P40" s="159"/>
      <c r="Q40" s="160"/>
    </row>
    <row r="41" spans="1:20" ht="15" customHeight="1" x14ac:dyDescent="0.3">
      <c r="A41" s="148" t="s">
        <v>22</v>
      </c>
      <c r="B41" s="148"/>
      <c r="C41" s="148"/>
      <c r="D41" s="148"/>
      <c r="E41" s="148"/>
      <c r="F41" s="148"/>
      <c r="G41" s="148"/>
      <c r="H41" s="148"/>
      <c r="I41" s="148"/>
      <c r="J41" s="86" t="s">
        <v>28</v>
      </c>
      <c r="K41" s="86"/>
      <c r="L41" s="86"/>
      <c r="M41" s="86"/>
      <c r="N41" s="86"/>
      <c r="O41" s="161"/>
      <c r="P41" s="162"/>
      <c r="Q41" s="163"/>
      <c r="T41">
        <v>117</v>
      </c>
    </row>
    <row r="42" spans="1:20" ht="15" customHeight="1" x14ac:dyDescent="0.3">
      <c r="A42" s="144" t="str">
        <f>IF(Honorar!T38&lt;&gt;"","siehe seperate Honorarabrechnung.","")</f>
        <v/>
      </c>
      <c r="B42" s="144"/>
      <c r="C42" s="144"/>
      <c r="D42" s="144"/>
      <c r="E42" s="144"/>
      <c r="F42" s="144"/>
      <c r="G42" s="144"/>
      <c r="H42" s="144"/>
      <c r="I42" s="144"/>
      <c r="J42" s="145"/>
      <c r="K42" s="145"/>
      <c r="L42" s="145"/>
      <c r="M42" s="145"/>
      <c r="N42" s="145"/>
      <c r="O42" s="83" t="str">
        <f>Honorar!T38</f>
        <v/>
      </c>
      <c r="P42" s="83"/>
      <c r="Q42" s="83"/>
      <c r="T42">
        <v>67</v>
      </c>
    </row>
    <row r="43" spans="1:20" ht="15" customHeight="1" x14ac:dyDescent="0.3">
      <c r="A43" s="146"/>
      <c r="B43" s="146"/>
      <c r="C43" s="146"/>
      <c r="D43" s="146"/>
      <c r="E43" s="146"/>
      <c r="F43" s="146"/>
      <c r="G43" s="146"/>
      <c r="H43" s="146"/>
      <c r="I43" s="146"/>
      <c r="J43" s="145"/>
      <c r="K43" s="145"/>
      <c r="L43" s="145"/>
      <c r="M43" s="145"/>
      <c r="N43" s="145"/>
      <c r="O43" s="83" t="str">
        <f>IF(J43="","",J43)</f>
        <v/>
      </c>
      <c r="P43" s="83"/>
      <c r="Q43" s="83"/>
      <c r="T43">
        <v>56</v>
      </c>
    </row>
    <row r="44" spans="1:20" ht="15" customHeight="1" x14ac:dyDescent="0.3">
      <c r="A44" s="164"/>
      <c r="B44" s="165"/>
      <c r="C44" s="165"/>
      <c r="D44" s="165"/>
      <c r="E44" s="165"/>
      <c r="F44" s="165"/>
      <c r="G44" s="165"/>
      <c r="H44" s="165"/>
      <c r="I44" s="165"/>
      <c r="J44" s="166" t="s">
        <v>28</v>
      </c>
      <c r="K44" s="166"/>
      <c r="L44" s="166"/>
      <c r="M44" s="166"/>
      <c r="N44" s="166"/>
      <c r="O44" s="173"/>
      <c r="P44" s="174"/>
      <c r="Q44" s="175"/>
      <c r="T44">
        <v>56</v>
      </c>
    </row>
    <row r="45" spans="1:20" ht="18.75" customHeight="1" x14ac:dyDescent="0.3">
      <c r="A45" s="141" t="s">
        <v>23</v>
      </c>
      <c r="B45" s="142"/>
      <c r="C45" s="142"/>
      <c r="D45" s="142"/>
      <c r="E45" s="142"/>
      <c r="F45" s="142"/>
      <c r="G45" s="142"/>
      <c r="H45" s="142"/>
      <c r="I45" s="142"/>
      <c r="J45" s="143"/>
      <c r="K45" s="143"/>
      <c r="L45" s="143"/>
      <c r="M45" s="143"/>
      <c r="N45" s="143"/>
      <c r="O45" s="83" t="str">
        <f>IF(J45="","",J45*-1)</f>
        <v/>
      </c>
      <c r="P45" s="83"/>
      <c r="Q45" s="83"/>
      <c r="T45">
        <v>56</v>
      </c>
    </row>
    <row r="46" spans="1:20" ht="22.5" customHeight="1" x14ac:dyDescent="0.3">
      <c r="A46" s="154" t="s">
        <v>34</v>
      </c>
      <c r="B46" s="154"/>
      <c r="C46" s="154"/>
      <c r="D46" s="154"/>
      <c r="E46" s="154"/>
      <c r="F46" s="154"/>
      <c r="G46" s="154"/>
      <c r="H46" s="154"/>
      <c r="I46" s="154"/>
      <c r="J46" s="155"/>
      <c r="K46" s="155"/>
      <c r="L46" s="155"/>
      <c r="M46" s="155"/>
      <c r="N46" s="156"/>
      <c r="O46" s="157" t="str">
        <f>IF(SUM(O23:O45)=0,"",SUM(O23:Q45))</f>
        <v/>
      </c>
      <c r="P46" s="157"/>
      <c r="Q46" s="157"/>
      <c r="T46">
        <v>45</v>
      </c>
    </row>
    <row r="47" spans="1:20" ht="10.5" customHeight="1" x14ac:dyDescent="0.25">
      <c r="A47" s="6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8"/>
      <c r="P47" s="8"/>
      <c r="Q47" s="9"/>
      <c r="T47">
        <f>SUM(T41:T46)</f>
        <v>397</v>
      </c>
    </row>
    <row r="48" spans="1:20" ht="15" customHeight="1" x14ac:dyDescent="0.2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3"/>
      <c r="L48" s="65" t="s">
        <v>398</v>
      </c>
      <c r="M48" s="66"/>
      <c r="N48" s="66"/>
      <c r="O48" s="66"/>
      <c r="P48" s="66"/>
      <c r="Q48" s="67"/>
    </row>
    <row r="49" spans="1:17" ht="15" customHeight="1" x14ac:dyDescent="0.25">
      <c r="A49" s="54"/>
      <c r="B49" s="55"/>
      <c r="C49" s="55"/>
      <c r="D49" s="55"/>
      <c r="E49" s="55"/>
      <c r="F49" s="55"/>
      <c r="G49" s="55"/>
      <c r="H49" s="55"/>
      <c r="I49" s="55"/>
      <c r="J49" s="55"/>
      <c r="K49" s="56"/>
      <c r="L49" s="68"/>
      <c r="M49" s="69"/>
      <c r="N49" s="69"/>
      <c r="O49" s="69"/>
      <c r="P49" s="69"/>
      <c r="Q49" s="70"/>
    </row>
    <row r="50" spans="1:17" ht="15" customHeight="1" x14ac:dyDescent="0.25">
      <c r="A50" s="54"/>
      <c r="B50" s="55"/>
      <c r="C50" s="55"/>
      <c r="D50" s="55"/>
      <c r="E50" s="55"/>
      <c r="F50" s="55"/>
      <c r="G50" s="55"/>
      <c r="H50" s="55"/>
      <c r="I50" s="55"/>
      <c r="J50" s="55"/>
      <c r="K50" s="56"/>
      <c r="L50" s="68"/>
      <c r="M50" s="69"/>
      <c r="N50" s="69"/>
      <c r="O50" s="69"/>
      <c r="P50" s="69"/>
      <c r="Q50" s="70"/>
    </row>
    <row r="51" spans="1:17" ht="15" customHeight="1" x14ac:dyDescent="0.25">
      <c r="A51" s="54"/>
      <c r="B51" s="55"/>
      <c r="C51" s="55"/>
      <c r="D51" s="55"/>
      <c r="E51" s="55"/>
      <c r="F51" s="55"/>
      <c r="G51" s="55"/>
      <c r="H51" s="55"/>
      <c r="I51" s="55"/>
      <c r="J51" s="55"/>
      <c r="K51" s="56"/>
      <c r="L51" s="68"/>
      <c r="M51" s="69"/>
      <c r="N51" s="69"/>
      <c r="O51" s="69"/>
      <c r="P51" s="69"/>
      <c r="Q51" s="70"/>
    </row>
    <row r="52" spans="1:17" ht="15" customHeight="1" x14ac:dyDescent="0.3">
      <c r="A52" s="151" t="s">
        <v>1601</v>
      </c>
      <c r="B52" s="74"/>
      <c r="C52" s="74"/>
      <c r="D52" s="74"/>
      <c r="E52" s="74"/>
      <c r="F52" s="74"/>
      <c r="G52" s="74" t="s">
        <v>1600</v>
      </c>
      <c r="H52" s="74"/>
      <c r="I52" s="74" t="str">
        <f ca="1">IF(O46="","",TODAY())</f>
        <v/>
      </c>
      <c r="J52" s="74"/>
      <c r="K52" s="74"/>
      <c r="L52" s="71" t="s">
        <v>399</v>
      </c>
      <c r="M52" s="71"/>
      <c r="N52" s="71"/>
      <c r="O52" s="71"/>
      <c r="P52" s="71"/>
      <c r="Q52" s="72"/>
    </row>
    <row r="53" spans="1:17" ht="15" customHeight="1" thickBot="1" x14ac:dyDescent="0.3">
      <c r="A53" s="91" t="s">
        <v>1636</v>
      </c>
      <c r="B53" s="92"/>
      <c r="C53" s="92"/>
      <c r="D53" s="92"/>
      <c r="E53" s="92"/>
      <c r="F53" s="1"/>
      <c r="G53" s="1"/>
      <c r="H53" s="1"/>
      <c r="I53" s="1"/>
      <c r="J53" s="1"/>
      <c r="K53" s="1"/>
      <c r="L53" s="153" t="s">
        <v>24</v>
      </c>
      <c r="M53" s="153"/>
      <c r="N53" s="153"/>
      <c r="O53" s="153"/>
      <c r="P53" s="153"/>
      <c r="Q53" s="153"/>
    </row>
  </sheetData>
  <sheetProtection algorithmName="SHA-512" hashValue="XT5DnlW5mmhcoqwvPwDh5I5QVvzKhCiyOX1FDTsfIkN5dS1OHbfoyOLp2mbSFl4TBfUilYMAm5sZPY4o2y1YNQ==" saltValue="E35l+LCd6DWv3pli8JpZKw==" spinCount="100000" sheet="1" selectLockedCells="1"/>
  <mergeCells count="150">
    <mergeCell ref="A52:F52"/>
    <mergeCell ref="G52:H52"/>
    <mergeCell ref="I52:K52"/>
    <mergeCell ref="Y6:AE16"/>
    <mergeCell ref="L53:Q53"/>
    <mergeCell ref="A46:I46"/>
    <mergeCell ref="J46:N46"/>
    <mergeCell ref="O46:Q46"/>
    <mergeCell ref="O40:Q40"/>
    <mergeCell ref="A41:I41"/>
    <mergeCell ref="J41:N41"/>
    <mergeCell ref="O41:Q41"/>
    <mergeCell ref="A34:J34"/>
    <mergeCell ref="A44:I44"/>
    <mergeCell ref="J44:N44"/>
    <mergeCell ref="A13:Q13"/>
    <mergeCell ref="A14:Q14"/>
    <mergeCell ref="A16:Q16"/>
    <mergeCell ref="O44:Q44"/>
    <mergeCell ref="A38:I38"/>
    <mergeCell ref="J38:N38"/>
    <mergeCell ref="O38:Q38"/>
    <mergeCell ref="A39:I39"/>
    <mergeCell ref="J39:N39"/>
    <mergeCell ref="O39:Q39"/>
    <mergeCell ref="A40:N40"/>
    <mergeCell ref="O34:Q34"/>
    <mergeCell ref="A35:N35"/>
    <mergeCell ref="O35:Q35"/>
    <mergeCell ref="A36:I36"/>
    <mergeCell ref="J36:N36"/>
    <mergeCell ref="O36:Q36"/>
    <mergeCell ref="A37:I37"/>
    <mergeCell ref="J37:N37"/>
    <mergeCell ref="O37:Q37"/>
    <mergeCell ref="K34:L34"/>
    <mergeCell ref="M34:N34"/>
    <mergeCell ref="A45:I45"/>
    <mergeCell ref="J45:N45"/>
    <mergeCell ref="O45:Q45"/>
    <mergeCell ref="A42:I42"/>
    <mergeCell ref="J42:N42"/>
    <mergeCell ref="O42:Q42"/>
    <mergeCell ref="A43:I43"/>
    <mergeCell ref="J43:N43"/>
    <mergeCell ref="O43:Q43"/>
    <mergeCell ref="A33:J33"/>
    <mergeCell ref="K33:N33"/>
    <mergeCell ref="O33:Q33"/>
    <mergeCell ref="O29:Q29"/>
    <mergeCell ref="E28:F28"/>
    <mergeCell ref="E29:F29"/>
    <mergeCell ref="E30:F30"/>
    <mergeCell ref="C28:D28"/>
    <mergeCell ref="C29:D29"/>
    <mergeCell ref="C30:D30"/>
    <mergeCell ref="A28:B28"/>
    <mergeCell ref="A29:B29"/>
    <mergeCell ref="A30:B30"/>
    <mergeCell ref="O30:Q30"/>
    <mergeCell ref="M28:N28"/>
    <mergeCell ref="M29:N29"/>
    <mergeCell ref="M30:N30"/>
    <mergeCell ref="A31:N31"/>
    <mergeCell ref="O31:Q31"/>
    <mergeCell ref="O28:Q28"/>
    <mergeCell ref="A32:J32"/>
    <mergeCell ref="K32:N32"/>
    <mergeCell ref="O32:Q32"/>
    <mergeCell ref="G28:H28"/>
    <mergeCell ref="A21:C21"/>
    <mergeCell ref="D21:N21"/>
    <mergeCell ref="A7:C7"/>
    <mergeCell ref="D7:H7"/>
    <mergeCell ref="I7:Q7"/>
    <mergeCell ref="G29:H29"/>
    <mergeCell ref="G30:H30"/>
    <mergeCell ref="I28:J28"/>
    <mergeCell ref="I29:J29"/>
    <mergeCell ref="I30:J30"/>
    <mergeCell ref="K28:L28"/>
    <mergeCell ref="K29:L29"/>
    <mergeCell ref="K30:L30"/>
    <mergeCell ref="L23:N23"/>
    <mergeCell ref="G27:H27"/>
    <mergeCell ref="I27:J27"/>
    <mergeCell ref="K27:L27"/>
    <mergeCell ref="M27:N27"/>
    <mergeCell ref="A24:H24"/>
    <mergeCell ref="I24:N24"/>
    <mergeCell ref="A25:N25"/>
    <mergeCell ref="A1:Q1"/>
    <mergeCell ref="A2:Q2"/>
    <mergeCell ref="A3:C3"/>
    <mergeCell ref="D3:H3"/>
    <mergeCell ref="I3:Q3"/>
    <mergeCell ref="A4:C4"/>
    <mergeCell ref="D4:H4"/>
    <mergeCell ref="I4:Q4"/>
    <mergeCell ref="A5:C5"/>
    <mergeCell ref="D5:H5"/>
    <mergeCell ref="I5:Q5"/>
    <mergeCell ref="A53:E53"/>
    <mergeCell ref="A6:C6"/>
    <mergeCell ref="D6:H6"/>
    <mergeCell ref="I6:Q6"/>
    <mergeCell ref="A8:C8"/>
    <mergeCell ref="D8:H8"/>
    <mergeCell ref="A27:D27"/>
    <mergeCell ref="I8:Q8"/>
    <mergeCell ref="A9:C9"/>
    <mergeCell ref="D9:H9"/>
    <mergeCell ref="I9:Q9"/>
    <mergeCell ref="A18:C18"/>
    <mergeCell ref="D18:G18"/>
    <mergeCell ref="H18:L18"/>
    <mergeCell ref="M18:O18"/>
    <mergeCell ref="A10:C10"/>
    <mergeCell ref="D10:H10"/>
    <mergeCell ref="I10:Q10"/>
    <mergeCell ref="I11:Q11"/>
    <mergeCell ref="D11:H11"/>
    <mergeCell ref="A11:C11"/>
    <mergeCell ref="C12:I12"/>
    <mergeCell ref="K12:Q12"/>
    <mergeCell ref="A17:Q17"/>
    <mergeCell ref="A48:K51"/>
    <mergeCell ref="A15:Q15"/>
    <mergeCell ref="A26:H26"/>
    <mergeCell ref="I26:N26"/>
    <mergeCell ref="O21:Q21"/>
    <mergeCell ref="L48:Q51"/>
    <mergeCell ref="L52:Q52"/>
    <mergeCell ref="A19:C19"/>
    <mergeCell ref="D19:G19"/>
    <mergeCell ref="H19:L19"/>
    <mergeCell ref="M19:O19"/>
    <mergeCell ref="A20:E20"/>
    <mergeCell ref="F20:G20"/>
    <mergeCell ref="H20:O20"/>
    <mergeCell ref="P20:Q20"/>
    <mergeCell ref="O23:Q23"/>
    <mergeCell ref="A22:N22"/>
    <mergeCell ref="O22:Q22"/>
    <mergeCell ref="E27:F27"/>
    <mergeCell ref="A23:K23"/>
    <mergeCell ref="O24:Q24"/>
    <mergeCell ref="O26:Q26"/>
    <mergeCell ref="O25:Q25"/>
    <mergeCell ref="O27:Q27"/>
  </mergeCells>
  <conditionalFormatting sqref="A14:Q14 A15 A16:Q17">
    <cfRule type="expression" dxfId="28" priority="29">
      <formula>$A$14=""</formula>
    </cfRule>
  </conditionalFormatting>
  <conditionalFormatting sqref="C28:D30">
    <cfRule type="cellIs" dxfId="27" priority="40" operator="equal">
      <formula>0</formula>
    </cfRule>
  </conditionalFormatting>
  <conditionalFormatting sqref="C12:I12 K12:Q12 D18:G19 M18:O19">
    <cfRule type="cellIs" dxfId="26" priority="12" operator="equal">
      <formula>""</formula>
    </cfRule>
  </conditionalFormatting>
  <conditionalFormatting sqref="D19:G19">
    <cfRule type="expression" dxfId="25" priority="39">
      <formula>AND($D$19&lt;$D$18,$D$19&gt;=1)</formula>
    </cfRule>
  </conditionalFormatting>
  <conditionalFormatting sqref="E29:G29">
    <cfRule type="expression" dxfId="24" priority="60" stopIfTrue="1">
      <formula>AND($D$18&lt;&gt;"",$D$19&lt;&gt;"",OR(NOT(ISNUMBER($F$20)),$F$20=0))</formula>
    </cfRule>
  </conditionalFormatting>
  <conditionalFormatting sqref="E30:G30">
    <cfRule type="expression" dxfId="23" priority="63">
      <formula>AND($D$18&lt;&gt;"",$D$19&lt;&gt;"",OR(NOT(ISNUMBER($Q$19)),AND(ISNUMBER($Q$19),$Q$19&lt;=1/3)))</formula>
    </cfRule>
  </conditionalFormatting>
  <conditionalFormatting sqref="I28:J30">
    <cfRule type="cellIs" dxfId="22" priority="19" operator="greaterThan">
      <formula>E28</formula>
    </cfRule>
  </conditionalFormatting>
  <conditionalFormatting sqref="I28:N30">
    <cfRule type="cellIs" dxfId="21" priority="22" operator="equal">
      <formula>0</formula>
    </cfRule>
  </conditionalFormatting>
  <conditionalFormatting sqref="I3:Q11">
    <cfRule type="cellIs" dxfId="20" priority="2" operator="equal">
      <formula>""</formula>
    </cfRule>
  </conditionalFormatting>
  <conditionalFormatting sqref="I10:Q10">
    <cfRule type="expression" dxfId="19" priority="3">
      <formula>AND(LEFT(I10,2)&lt;&gt;"DE",$J$10&lt;&gt;"")</formula>
    </cfRule>
    <cfRule type="expression" dxfId="18" priority="4" stopIfTrue="1">
      <formula>AND(LEFT(I10,2)="DE",IF(LEN(SUBSTITUTE(I10," ",""))=22,MOD((MOD(MOD(MOD(MID(SUBSTITUTE(I10," ",""),5,10)*1,97)*100000000,97)*1000000,97))+(MOD(MOD(RIGHT(SUBSTITUTE(I10," ",""),8)*1,97)*1000000,97))+MOD((CODE(LEFT(SUBSTITUTE(I10," ",""),1))-55)*10000+(CODE(MID(SUBSTITUTE(I10," ",""),2,1))-55)*100+MID(SUBSTITUTE(I10," ",""),3,2)*1,97),97)=1)=FALSE)</formula>
    </cfRule>
    <cfRule type="expression" dxfId="17" priority="5" stopIfTrue="1">
      <formula>IF(LEN(I10)=22,MOD((MOD(MOD(MOD(MID(I10,5,10)*1,97)*100000000,97)*1000000,97))+(MOD(MOD(RIGHT(I10,8)*1,97)*1000000,97))+MOD((CODE(LEFT(I10,1))-55)*10000+(CODE(MID(I10,2,1))-55)*100+MID(I10,3,2)*1,97),97)=1)=TRUE</formula>
    </cfRule>
  </conditionalFormatting>
  <conditionalFormatting sqref="I11:Q11">
    <cfRule type="expression" dxfId="16" priority="1">
      <formula>LEFT($I$10,2)="DE"</formula>
    </cfRule>
  </conditionalFormatting>
  <conditionalFormatting sqref="K28:K30 M28:M30 I28:I30">
    <cfRule type="expression" dxfId="15" priority="37" stopIfTrue="1">
      <formula>AND($E28&lt;&gt;"",I28="")</formula>
    </cfRule>
  </conditionalFormatting>
  <conditionalFormatting sqref="K28:N28">
    <cfRule type="cellIs" dxfId="14" priority="27" operator="greaterThan">
      <formula>$E$28</formula>
    </cfRule>
  </conditionalFormatting>
  <conditionalFormatting sqref="K29:N29">
    <cfRule type="cellIs" dxfId="13" priority="20" operator="greaterThan">
      <formula>$E29</formula>
    </cfRule>
    <cfRule type="expression" dxfId="12" priority="23">
      <formula>SUM($K29+$M29)&gt;$E29*2</formula>
    </cfRule>
  </conditionalFormatting>
  <conditionalFormatting sqref="K30:N30">
    <cfRule type="cellIs" dxfId="11" priority="21" operator="greaterThan">
      <formula>$E$28</formula>
    </cfRule>
  </conditionalFormatting>
  <conditionalFormatting sqref="L23:N23">
    <cfRule type="expression" dxfId="10" priority="7">
      <formula>L23=0</formula>
    </cfRule>
    <cfRule type="expression" dxfId="9" priority="10">
      <formula>AND($D19-$D18&gt;=1,L23="")</formula>
    </cfRule>
    <cfRule type="expression" dxfId="8" priority="32">
      <formula>AND(D19=D18,L23&lt;&gt;"")</formula>
    </cfRule>
  </conditionalFormatting>
  <conditionalFormatting sqref="M19:O19">
    <cfRule type="expression" dxfId="7" priority="38">
      <formula>AND($D$19=D18,$M$19&lt;$M$18)</formula>
    </cfRule>
  </conditionalFormatting>
  <conditionalFormatting sqref="O23:Q23">
    <cfRule type="cellIs" dxfId="6" priority="6" operator="equal">
      <formula>0</formula>
    </cfRule>
  </conditionalFormatting>
  <conditionalFormatting sqref="Q19">
    <cfRule type="cellIs" dxfId="5" priority="41" operator="equal">
      <formula>0</formula>
    </cfRule>
  </conditionalFormatting>
  <dataValidations count="2">
    <dataValidation type="list" allowBlank="1" showInputMessage="1" showErrorMessage="1" errorTitle="Fehlerhaftes Land" error="Für nicht erfassten Länder ist der für Luxemburg geltende Pauschbetrag maßgebend, für nicht erfasste Übersee-und Außengebiete eines Landes ist der für das Mutterland geltende Pauschbetrag maßgebend." sqref="C12:I12" xr:uid="{18AFD1F1-F94C-41A8-915B-F4ABDFF50BC3}">
      <formula1>Laenderliste</formula1>
    </dataValidation>
    <dataValidation type="whole" operator="greaterThanOrEqual" allowBlank="1" showInputMessage="1" showErrorMessage="1" sqref="K28:K30 M28:M30 I28:I30" xr:uid="{AB23DFAA-82E0-4A11-B6FF-F0FA87BF7935}">
      <formula1>0</formula1>
    </dataValidation>
  </dataValidations>
  <hyperlinks>
    <hyperlink ref="L52" r:id="rId1" xr:uid="{D0D21543-2017-4636-A28B-25402E54838D}"/>
    <hyperlink ref="L52:Q52" r:id="rId2" display="finanzen@bridge-verband.de" xr:uid="{D9D557A1-5821-4319-A628-4D4A8788876F}"/>
  </hyperlinks>
  <printOptions horizontalCentered="1" verticalCentered="1"/>
  <pageMargins left="0.39370078740157483" right="0.39370078740157483" top="0.15748031496062992" bottom="0.15748031496062992" header="0.51181102362204722" footer="0.51181102362204722"/>
  <pageSetup paperSize="9" firstPageNumber="0" orientation="portrait" horizontalDpi="300" verticalDpi="300" r:id="rId3"/>
  <headerFooter alignWithMargins="0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442BC-9BBE-4E3C-B778-657EA6CD0687}">
  <sheetPr codeName="Tabelle5"/>
  <dimension ref="A1:AF69"/>
  <sheetViews>
    <sheetView zoomScale="115" zoomScaleNormal="100" workbookViewId="0">
      <selection activeCell="V1" sqref="V1:X1"/>
    </sheetView>
  </sheetViews>
  <sheetFormatPr baseColWidth="10" defaultColWidth="8.7265625" defaultRowHeight="14.5" x14ac:dyDescent="0.35"/>
  <cols>
    <col min="1" max="1" width="0.6328125" style="17" customWidth="1"/>
    <col min="2" max="2" width="3.1796875" style="17" customWidth="1"/>
    <col min="3" max="3" width="0.6328125" style="17" customWidth="1"/>
    <col min="4" max="4" width="8.26953125" style="17" customWidth="1"/>
    <col min="5" max="5" width="10.08984375" style="17" customWidth="1"/>
    <col min="6" max="6" width="0.6328125" style="17" customWidth="1"/>
    <col min="7" max="7" width="3.1796875" style="17" customWidth="1"/>
    <col min="8" max="8" width="0.6328125" style="17" customWidth="1"/>
    <col min="9" max="9" width="9.08984375" style="17" customWidth="1"/>
    <col min="10" max="10" width="4.08984375" style="17" bestFit="1" customWidth="1"/>
    <col min="11" max="11" width="2.90625" style="17" customWidth="1"/>
    <col min="12" max="12" width="10.1796875" style="17" customWidth="1"/>
    <col min="13" max="13" width="5.1796875" style="17" customWidth="1"/>
    <col min="14" max="14" width="4.6328125" style="17" customWidth="1"/>
    <col min="15" max="15" width="0.6328125" style="17" customWidth="1"/>
    <col min="16" max="16" width="3.1796875" style="17" customWidth="1"/>
    <col min="17" max="17" width="0.6328125" style="17" customWidth="1"/>
    <col min="18" max="18" width="1" style="17" customWidth="1"/>
    <col min="19" max="19" width="10.81640625" style="17" customWidth="1"/>
    <col min="20" max="20" width="9" style="17" customWidth="1"/>
    <col min="21" max="21" width="0.6328125" style="17" customWidth="1"/>
    <col min="22" max="22" width="3.1796875" style="17" customWidth="1"/>
    <col min="23" max="23" width="0.6328125" style="17" customWidth="1"/>
    <col min="24" max="24" width="6.54296875" style="17" customWidth="1"/>
    <col min="25" max="25" width="0.6328125" style="17" customWidth="1"/>
    <col min="26" max="16384" width="8.7265625" style="17"/>
  </cols>
  <sheetData>
    <row r="1" spans="1:32" ht="18.5" customHeight="1" thickTop="1" thickBot="1" x14ac:dyDescent="0.4">
      <c r="A1" s="234" t="s">
        <v>1605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14"/>
      <c r="R1" s="14"/>
      <c r="S1" s="14"/>
      <c r="T1" s="45" t="s">
        <v>1606</v>
      </c>
      <c r="U1" s="15"/>
      <c r="V1" s="258"/>
      <c r="W1" s="258"/>
      <c r="X1" s="258"/>
      <c r="Y1" s="16"/>
    </row>
    <row r="2" spans="1:32" ht="0.5" customHeight="1" x14ac:dyDescent="0.4">
      <c r="A2" s="236"/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18"/>
      <c r="R2" s="18"/>
      <c r="S2" s="18"/>
      <c r="T2" s="19"/>
      <c r="Y2" s="20"/>
    </row>
    <row r="3" spans="1:32" ht="18.5" customHeight="1" thickBot="1" x14ac:dyDescent="0.4">
      <c r="A3" s="236"/>
      <c r="B3" s="237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18"/>
      <c r="R3" s="18"/>
      <c r="S3" s="18"/>
      <c r="T3" s="46" t="s">
        <v>1607</v>
      </c>
      <c r="V3" s="259"/>
      <c r="W3" s="259"/>
      <c r="X3" s="259"/>
      <c r="Y3" s="20"/>
    </row>
    <row r="4" spans="1:32" ht="0.5" customHeight="1" x14ac:dyDescent="0.4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3"/>
    </row>
    <row r="5" spans="1:32" ht="18.5" customHeight="1" x14ac:dyDescent="0.35">
      <c r="A5" s="24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6"/>
    </row>
    <row r="6" spans="1:32" ht="18.5" customHeight="1" x14ac:dyDescent="0.35">
      <c r="A6" s="47" t="s">
        <v>1608</v>
      </c>
      <c r="B6" s="48"/>
      <c r="C6" s="48"/>
      <c r="D6" s="238" t="s">
        <v>1608</v>
      </c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38"/>
      <c r="Y6" s="49"/>
    </row>
    <row r="7" spans="1:32" ht="18.5" customHeight="1" x14ac:dyDescent="0.35">
      <c r="A7" s="47"/>
      <c r="B7" s="48"/>
      <c r="C7" s="48"/>
      <c r="D7" s="238" t="s">
        <v>1609</v>
      </c>
      <c r="E7" s="238"/>
      <c r="F7" s="238"/>
      <c r="G7" s="238"/>
      <c r="H7" s="238"/>
      <c r="I7" s="238"/>
      <c r="J7" s="238"/>
      <c r="K7" s="238"/>
      <c r="L7" s="238"/>
      <c r="M7" s="238"/>
      <c r="N7" s="238"/>
      <c r="O7" s="238"/>
      <c r="P7" s="238"/>
      <c r="Q7" s="238"/>
      <c r="R7" s="238"/>
      <c r="S7" s="238"/>
      <c r="T7" s="238"/>
      <c r="U7" s="238"/>
      <c r="V7" s="238"/>
      <c r="W7" s="238"/>
      <c r="X7" s="238"/>
      <c r="Y7" s="49"/>
    </row>
    <row r="8" spans="1:32" ht="18.5" customHeight="1" x14ac:dyDescent="0.35">
      <c r="A8" s="24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6"/>
    </row>
    <row r="9" spans="1:32" ht="19" customHeight="1" x14ac:dyDescent="0.35">
      <c r="A9" s="240" t="s">
        <v>0</v>
      </c>
      <c r="B9" s="241"/>
      <c r="C9" s="241"/>
      <c r="D9" s="241"/>
      <c r="E9" s="241"/>
      <c r="F9" s="231" t="s">
        <v>1</v>
      </c>
      <c r="G9" s="232"/>
      <c r="H9" s="232"/>
      <c r="I9" s="232"/>
      <c r="J9" s="232"/>
      <c r="K9" s="233"/>
      <c r="L9" s="229">
        <f>RKA!I3</f>
        <v>0</v>
      </c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30"/>
      <c r="Z9" s="239" t="s">
        <v>1637</v>
      </c>
      <c r="AA9" s="239"/>
      <c r="AB9" s="239"/>
      <c r="AC9" s="239"/>
      <c r="AD9" s="239"/>
      <c r="AE9" s="239"/>
      <c r="AF9" s="239"/>
    </row>
    <row r="10" spans="1:32" ht="19" customHeight="1" x14ac:dyDescent="0.35">
      <c r="A10" s="242"/>
      <c r="B10" s="243"/>
      <c r="C10" s="243"/>
      <c r="D10" s="243"/>
      <c r="E10" s="243"/>
      <c r="F10" s="231" t="s">
        <v>2</v>
      </c>
      <c r="G10" s="232"/>
      <c r="H10" s="232"/>
      <c r="I10" s="232"/>
      <c r="J10" s="232"/>
      <c r="K10" s="233"/>
      <c r="L10" s="229">
        <f>RKA!I4</f>
        <v>0</v>
      </c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30"/>
      <c r="Z10" s="239"/>
      <c r="AA10" s="239"/>
      <c r="AB10" s="239"/>
      <c r="AC10" s="239"/>
      <c r="AD10" s="239"/>
      <c r="AE10" s="239"/>
      <c r="AF10" s="239"/>
    </row>
    <row r="11" spans="1:32" ht="19" customHeight="1" x14ac:dyDescent="0.35">
      <c r="A11" s="242"/>
      <c r="B11" s="243"/>
      <c r="C11" s="243"/>
      <c r="D11" s="243"/>
      <c r="E11" s="243"/>
      <c r="F11" s="231" t="s">
        <v>3</v>
      </c>
      <c r="G11" s="232"/>
      <c r="H11" s="232"/>
      <c r="I11" s="232"/>
      <c r="J11" s="232"/>
      <c r="K11" s="233"/>
      <c r="L11" s="229">
        <f>RKA!I5</f>
        <v>0</v>
      </c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30"/>
      <c r="Z11" s="239"/>
      <c r="AA11" s="239"/>
      <c r="AB11" s="239"/>
      <c r="AC11" s="239"/>
      <c r="AD11" s="239"/>
      <c r="AE11" s="239"/>
      <c r="AF11" s="239"/>
    </row>
    <row r="12" spans="1:32" ht="19" customHeight="1" x14ac:dyDescent="0.35">
      <c r="A12" s="242"/>
      <c r="B12" s="243"/>
      <c r="C12" s="243"/>
      <c r="D12" s="243"/>
      <c r="E12" s="243"/>
      <c r="F12" s="231" t="s">
        <v>4</v>
      </c>
      <c r="G12" s="232"/>
      <c r="H12" s="232"/>
      <c r="I12" s="232"/>
      <c r="J12" s="232"/>
      <c r="K12" s="233"/>
      <c r="L12" s="229">
        <f>RKA!I6</f>
        <v>0</v>
      </c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30"/>
      <c r="Z12" s="239"/>
      <c r="AA12" s="239"/>
      <c r="AB12" s="239"/>
      <c r="AC12" s="239"/>
      <c r="AD12" s="239"/>
      <c r="AE12" s="239"/>
      <c r="AF12" s="239"/>
    </row>
    <row r="13" spans="1:32" ht="19" customHeight="1" x14ac:dyDescent="0.35">
      <c r="A13" s="244"/>
      <c r="B13" s="245"/>
      <c r="C13" s="245"/>
      <c r="D13" s="245"/>
      <c r="E13" s="245"/>
      <c r="F13" s="231" t="s">
        <v>1628</v>
      </c>
      <c r="G13" s="232"/>
      <c r="H13" s="232"/>
      <c r="I13" s="232"/>
      <c r="J13" s="232"/>
      <c r="K13" s="233"/>
      <c r="L13" s="229">
        <f>RKA!I7</f>
        <v>0</v>
      </c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30"/>
      <c r="Z13" s="239"/>
      <c r="AA13" s="239"/>
      <c r="AB13" s="239"/>
      <c r="AC13" s="239"/>
      <c r="AD13" s="239"/>
      <c r="AE13" s="239"/>
      <c r="AF13" s="239"/>
    </row>
    <row r="14" spans="1:32" ht="19" customHeight="1" x14ac:dyDescent="0.35">
      <c r="A14" s="240" t="s">
        <v>5</v>
      </c>
      <c r="B14" s="241"/>
      <c r="C14" s="241"/>
      <c r="D14" s="241"/>
      <c r="E14" s="241"/>
      <c r="F14" s="231" t="s">
        <v>6</v>
      </c>
      <c r="G14" s="232"/>
      <c r="H14" s="232"/>
      <c r="I14" s="232"/>
      <c r="J14" s="232"/>
      <c r="K14" s="233"/>
      <c r="L14" s="229">
        <f>RKA!I8</f>
        <v>0</v>
      </c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30"/>
      <c r="Z14" s="239"/>
      <c r="AA14" s="239"/>
      <c r="AB14" s="239"/>
      <c r="AC14" s="239"/>
      <c r="AD14" s="239"/>
      <c r="AE14" s="239"/>
      <c r="AF14" s="239"/>
    </row>
    <row r="15" spans="1:32" ht="19" customHeight="1" x14ac:dyDescent="0.35">
      <c r="A15" s="242"/>
      <c r="B15" s="243"/>
      <c r="C15" s="243"/>
      <c r="D15" s="243"/>
      <c r="E15" s="243"/>
      <c r="F15" s="231" t="s">
        <v>7</v>
      </c>
      <c r="G15" s="232"/>
      <c r="H15" s="232"/>
      <c r="I15" s="232"/>
      <c r="J15" s="232"/>
      <c r="K15" s="233"/>
      <c r="L15" s="229">
        <f>RKA!I9</f>
        <v>0</v>
      </c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30"/>
      <c r="Z15" s="239"/>
      <c r="AA15" s="239"/>
      <c r="AB15" s="239"/>
      <c r="AC15" s="239"/>
      <c r="AD15" s="239"/>
      <c r="AE15" s="239"/>
      <c r="AF15" s="239"/>
    </row>
    <row r="16" spans="1:32" ht="19" customHeight="1" x14ac:dyDescent="0.35">
      <c r="A16" s="242"/>
      <c r="B16" s="243"/>
      <c r="C16" s="243"/>
      <c r="D16" s="243"/>
      <c r="E16" s="243"/>
      <c r="F16" s="231" t="s">
        <v>8</v>
      </c>
      <c r="G16" s="232"/>
      <c r="H16" s="232"/>
      <c r="I16" s="232"/>
      <c r="J16" s="232"/>
      <c r="K16" s="233"/>
      <c r="L16" s="229">
        <f>RKA!I10</f>
        <v>0</v>
      </c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30"/>
      <c r="Z16" s="239"/>
      <c r="AA16" s="239"/>
      <c r="AB16" s="239"/>
      <c r="AC16" s="239"/>
      <c r="AD16" s="239"/>
      <c r="AE16" s="239"/>
      <c r="AF16" s="239"/>
    </row>
    <row r="17" spans="1:32" ht="19" customHeight="1" x14ac:dyDescent="0.35">
      <c r="A17" s="244"/>
      <c r="B17" s="245"/>
      <c r="C17" s="245"/>
      <c r="D17" s="245"/>
      <c r="E17" s="245"/>
      <c r="F17" s="231" t="s">
        <v>9</v>
      </c>
      <c r="G17" s="232"/>
      <c r="H17" s="232"/>
      <c r="I17" s="232"/>
      <c r="J17" s="232"/>
      <c r="K17" s="233"/>
      <c r="L17" s="229">
        <f>RKA!I11</f>
        <v>0</v>
      </c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30"/>
      <c r="Z17" s="239"/>
      <c r="AA17" s="239"/>
      <c r="AB17" s="239"/>
      <c r="AC17" s="239"/>
      <c r="AD17" s="239"/>
      <c r="AE17" s="239"/>
      <c r="AF17" s="239"/>
    </row>
    <row r="18" spans="1:32" ht="3.5" customHeight="1" x14ac:dyDescent="0.35">
      <c r="A18" s="212" t="s">
        <v>1610</v>
      </c>
      <c r="B18" s="213"/>
      <c r="C18" s="213"/>
      <c r="D18" s="213"/>
      <c r="E18" s="213"/>
      <c r="F18" s="27"/>
      <c r="G18" s="27"/>
      <c r="H18" s="27"/>
      <c r="I18" s="222" t="s">
        <v>1611</v>
      </c>
      <c r="J18" s="222"/>
      <c r="K18" s="222"/>
      <c r="L18" s="222"/>
      <c r="M18" s="222"/>
      <c r="N18" s="222"/>
      <c r="O18" s="28"/>
      <c r="P18" s="27"/>
      <c r="Q18" s="28"/>
      <c r="R18" s="222" t="s">
        <v>1612</v>
      </c>
      <c r="S18" s="222"/>
      <c r="T18" s="222"/>
      <c r="U18" s="222"/>
      <c r="V18" s="222"/>
      <c r="W18" s="222"/>
      <c r="X18" s="222"/>
      <c r="Y18" s="224"/>
      <c r="Z18" s="239"/>
      <c r="AA18" s="239"/>
      <c r="AB18" s="239"/>
      <c r="AC18" s="239"/>
      <c r="AD18" s="239"/>
      <c r="AE18" s="239"/>
      <c r="AF18" s="239"/>
    </row>
    <row r="19" spans="1:32" ht="17.5" customHeight="1" x14ac:dyDescent="0.35">
      <c r="A19" s="218"/>
      <c r="B19" s="219"/>
      <c r="C19" s="219"/>
      <c r="D19" s="219"/>
      <c r="E19" s="219"/>
      <c r="F19" s="29"/>
      <c r="G19" s="246"/>
      <c r="H19" s="29"/>
      <c r="I19" s="223"/>
      <c r="J19" s="223"/>
      <c r="K19" s="223"/>
      <c r="L19" s="223"/>
      <c r="M19" s="223"/>
      <c r="N19" s="223"/>
      <c r="O19" s="30"/>
      <c r="P19" s="246"/>
      <c r="Q19" s="30"/>
      <c r="R19" s="223"/>
      <c r="S19" s="223"/>
      <c r="T19" s="223"/>
      <c r="U19" s="223"/>
      <c r="V19" s="223"/>
      <c r="W19" s="223"/>
      <c r="X19" s="223"/>
      <c r="Y19" s="225"/>
      <c r="Z19" s="239"/>
      <c r="AA19" s="239"/>
      <c r="AB19" s="239"/>
      <c r="AC19" s="239"/>
      <c r="AD19" s="239"/>
      <c r="AE19" s="239"/>
      <c r="AF19" s="239"/>
    </row>
    <row r="20" spans="1:32" ht="3.5" customHeight="1" x14ac:dyDescent="0.35">
      <c r="A20" s="218"/>
      <c r="B20" s="219"/>
      <c r="C20" s="219"/>
      <c r="D20" s="219"/>
      <c r="E20" s="219"/>
      <c r="F20" s="29"/>
      <c r="G20" s="29"/>
      <c r="H20" s="29"/>
      <c r="I20" s="223"/>
      <c r="J20" s="223"/>
      <c r="K20" s="223"/>
      <c r="L20" s="223"/>
      <c r="M20" s="223"/>
      <c r="N20" s="223"/>
      <c r="O20" s="30"/>
      <c r="P20" s="29"/>
      <c r="Q20" s="30"/>
      <c r="R20" s="223"/>
      <c r="S20" s="223"/>
      <c r="T20" s="223"/>
      <c r="U20" s="223"/>
      <c r="V20" s="223"/>
      <c r="W20" s="223"/>
      <c r="X20" s="223"/>
      <c r="Y20" s="225"/>
    </row>
    <row r="21" spans="1:32" ht="3.5" customHeight="1" x14ac:dyDescent="0.35">
      <c r="A21" s="218"/>
      <c r="B21" s="219"/>
      <c r="C21" s="219"/>
      <c r="D21" s="219"/>
      <c r="E21" s="219"/>
      <c r="F21" s="29"/>
      <c r="G21" s="29"/>
      <c r="H21" s="29"/>
      <c r="I21" s="223" t="s">
        <v>1613</v>
      </c>
      <c r="J21" s="223"/>
      <c r="K21" s="223"/>
      <c r="L21" s="223"/>
      <c r="M21" s="223"/>
      <c r="N21" s="223"/>
      <c r="O21" s="30"/>
      <c r="P21" s="29"/>
      <c r="Q21" s="30"/>
      <c r="R21" s="223" t="s">
        <v>1614</v>
      </c>
      <c r="S21" s="223"/>
      <c r="T21" s="223"/>
      <c r="U21" s="223"/>
      <c r="V21" s="223"/>
      <c r="W21" s="223"/>
      <c r="X21" s="223"/>
      <c r="Y21" s="225"/>
    </row>
    <row r="22" spans="1:32" ht="17.5" customHeight="1" x14ac:dyDescent="0.35">
      <c r="A22" s="218"/>
      <c r="B22" s="219"/>
      <c r="C22" s="219"/>
      <c r="D22" s="219"/>
      <c r="E22" s="219"/>
      <c r="F22" s="29"/>
      <c r="G22" s="246"/>
      <c r="H22" s="29"/>
      <c r="I22" s="223"/>
      <c r="J22" s="223"/>
      <c r="K22" s="223"/>
      <c r="L22" s="223"/>
      <c r="M22" s="223"/>
      <c r="N22" s="223"/>
      <c r="O22" s="30"/>
      <c r="P22" s="246"/>
      <c r="Q22" s="30"/>
      <c r="R22" s="223"/>
      <c r="S22" s="223"/>
      <c r="T22" s="223"/>
      <c r="U22" s="223"/>
      <c r="V22" s="223"/>
      <c r="W22" s="223"/>
      <c r="X22" s="223"/>
      <c r="Y22" s="225"/>
    </row>
    <row r="23" spans="1:32" ht="3.5" customHeight="1" x14ac:dyDescent="0.35">
      <c r="A23" s="220"/>
      <c r="B23" s="221"/>
      <c r="C23" s="221"/>
      <c r="D23" s="221"/>
      <c r="E23" s="221"/>
      <c r="F23" s="31"/>
      <c r="G23" s="31"/>
      <c r="H23" s="31"/>
      <c r="I23" s="226"/>
      <c r="J23" s="226"/>
      <c r="K23" s="226"/>
      <c r="L23" s="226"/>
      <c r="M23" s="226"/>
      <c r="N23" s="226"/>
      <c r="O23" s="32"/>
      <c r="P23" s="31"/>
      <c r="Q23" s="32"/>
      <c r="R23" s="226"/>
      <c r="S23" s="226"/>
      <c r="T23" s="226"/>
      <c r="U23" s="226"/>
      <c r="V23" s="226"/>
      <c r="W23" s="226"/>
      <c r="X23" s="226"/>
      <c r="Y23" s="227"/>
    </row>
    <row r="24" spans="1:32" ht="18.5" x14ac:dyDescent="0.45">
      <c r="A24" s="228" t="s">
        <v>1615</v>
      </c>
      <c r="B24" s="188"/>
      <c r="C24" s="188"/>
      <c r="D24" s="188"/>
      <c r="E24" s="256"/>
      <c r="F24" s="257"/>
      <c r="G24" s="257"/>
      <c r="H24" s="257"/>
      <c r="I24" s="257"/>
      <c r="J24" s="34" t="s">
        <v>1616</v>
      </c>
      <c r="K24" s="254"/>
      <c r="L24" s="254"/>
      <c r="M24" s="254"/>
      <c r="N24" s="255"/>
      <c r="O24" s="188" t="s">
        <v>1604</v>
      </c>
      <c r="P24" s="188"/>
      <c r="Q24" s="188"/>
      <c r="R24" s="188"/>
      <c r="S24" s="262"/>
      <c r="T24" s="263"/>
      <c r="U24" s="263"/>
      <c r="V24" s="263"/>
      <c r="W24" s="263"/>
      <c r="X24" s="263"/>
      <c r="Y24" s="264"/>
    </row>
    <row r="25" spans="1:32" ht="18" x14ac:dyDescent="0.35">
      <c r="A25" s="212" t="s">
        <v>1617</v>
      </c>
      <c r="B25" s="213"/>
      <c r="C25" s="213"/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  <c r="R25" s="213"/>
      <c r="S25" s="214"/>
      <c r="T25" s="215" t="s">
        <v>1618</v>
      </c>
      <c r="U25" s="216"/>
      <c r="V25" s="216"/>
      <c r="W25" s="216"/>
      <c r="X25" s="216"/>
      <c r="Y25" s="217"/>
    </row>
    <row r="26" spans="1:32" ht="18" x14ac:dyDescent="0.35">
      <c r="A26" s="248"/>
      <c r="B26" s="249"/>
      <c r="C26" s="249"/>
      <c r="D26" s="249"/>
      <c r="E26" s="249"/>
      <c r="F26" s="249"/>
      <c r="G26" s="249"/>
      <c r="H26" s="249"/>
      <c r="I26" s="249"/>
      <c r="J26" s="249"/>
      <c r="K26" s="249"/>
      <c r="L26" s="249"/>
      <c r="M26" s="249"/>
      <c r="N26" s="249"/>
      <c r="O26" s="249"/>
      <c r="P26" s="249"/>
      <c r="Q26" s="249"/>
      <c r="R26" s="249"/>
      <c r="S26" s="250"/>
      <c r="T26" s="251"/>
      <c r="U26" s="252"/>
      <c r="V26" s="252"/>
      <c r="W26" s="252"/>
      <c r="X26" s="252"/>
      <c r="Y26" s="253"/>
    </row>
    <row r="27" spans="1:32" ht="18" x14ac:dyDescent="0.35">
      <c r="A27" s="248"/>
      <c r="B27" s="249"/>
      <c r="C27" s="249"/>
      <c r="D27" s="249"/>
      <c r="E27" s="249"/>
      <c r="F27" s="249"/>
      <c r="G27" s="249"/>
      <c r="H27" s="249"/>
      <c r="I27" s="249"/>
      <c r="J27" s="249"/>
      <c r="K27" s="249"/>
      <c r="L27" s="249"/>
      <c r="M27" s="249"/>
      <c r="N27" s="249"/>
      <c r="O27" s="249"/>
      <c r="P27" s="249"/>
      <c r="Q27" s="249"/>
      <c r="R27" s="249"/>
      <c r="S27" s="250"/>
      <c r="T27" s="251"/>
      <c r="U27" s="252"/>
      <c r="V27" s="252"/>
      <c r="W27" s="252"/>
      <c r="X27" s="252"/>
      <c r="Y27" s="253"/>
    </row>
    <row r="28" spans="1:32" ht="18" x14ac:dyDescent="0.35">
      <c r="A28" s="248"/>
      <c r="B28" s="249"/>
      <c r="C28" s="249"/>
      <c r="D28" s="249"/>
      <c r="E28" s="249"/>
      <c r="F28" s="249"/>
      <c r="G28" s="249"/>
      <c r="H28" s="249"/>
      <c r="I28" s="249"/>
      <c r="J28" s="249"/>
      <c r="K28" s="249"/>
      <c r="L28" s="249"/>
      <c r="M28" s="249"/>
      <c r="N28" s="249"/>
      <c r="O28" s="249"/>
      <c r="P28" s="249"/>
      <c r="Q28" s="249"/>
      <c r="R28" s="249"/>
      <c r="S28" s="250"/>
      <c r="T28" s="251"/>
      <c r="U28" s="252"/>
      <c r="V28" s="252"/>
      <c r="W28" s="252"/>
      <c r="X28" s="252"/>
      <c r="Y28" s="253"/>
    </row>
    <row r="29" spans="1:32" ht="18" x14ac:dyDescent="0.35">
      <c r="A29" s="248"/>
      <c r="B29" s="249"/>
      <c r="C29" s="249"/>
      <c r="D29" s="249"/>
      <c r="E29" s="249"/>
      <c r="F29" s="249"/>
      <c r="G29" s="249"/>
      <c r="H29" s="249"/>
      <c r="I29" s="249"/>
      <c r="J29" s="249"/>
      <c r="K29" s="249"/>
      <c r="L29" s="249"/>
      <c r="M29" s="249"/>
      <c r="N29" s="249"/>
      <c r="O29" s="249"/>
      <c r="P29" s="249"/>
      <c r="Q29" s="249"/>
      <c r="R29" s="249"/>
      <c r="S29" s="250"/>
      <c r="T29" s="251"/>
      <c r="U29" s="252"/>
      <c r="V29" s="252"/>
      <c r="W29" s="252"/>
      <c r="X29" s="252"/>
      <c r="Y29" s="253"/>
    </row>
    <row r="30" spans="1:32" ht="18" x14ac:dyDescent="0.35">
      <c r="A30" s="248"/>
      <c r="B30" s="249"/>
      <c r="C30" s="249"/>
      <c r="D30" s="249"/>
      <c r="E30" s="249"/>
      <c r="F30" s="249"/>
      <c r="G30" s="249"/>
      <c r="H30" s="249"/>
      <c r="I30" s="249"/>
      <c r="J30" s="249"/>
      <c r="K30" s="249"/>
      <c r="L30" s="249"/>
      <c r="M30" s="249"/>
      <c r="N30" s="249"/>
      <c r="O30" s="249"/>
      <c r="P30" s="249"/>
      <c r="Q30" s="249"/>
      <c r="R30" s="249"/>
      <c r="S30" s="250"/>
      <c r="T30" s="251"/>
      <c r="U30" s="252"/>
      <c r="V30" s="252"/>
      <c r="W30" s="252"/>
      <c r="X30" s="252"/>
      <c r="Y30" s="253"/>
    </row>
    <row r="31" spans="1:32" ht="18" x14ac:dyDescent="0.35">
      <c r="A31" s="248"/>
      <c r="B31" s="249"/>
      <c r="C31" s="249"/>
      <c r="D31" s="249"/>
      <c r="E31" s="249"/>
      <c r="F31" s="249"/>
      <c r="G31" s="249"/>
      <c r="H31" s="249"/>
      <c r="I31" s="249"/>
      <c r="J31" s="249"/>
      <c r="K31" s="249"/>
      <c r="L31" s="249"/>
      <c r="M31" s="249"/>
      <c r="N31" s="249"/>
      <c r="O31" s="249"/>
      <c r="P31" s="249"/>
      <c r="Q31" s="249"/>
      <c r="R31" s="249"/>
      <c r="S31" s="250"/>
      <c r="T31" s="251"/>
      <c r="U31" s="252"/>
      <c r="V31" s="252"/>
      <c r="W31" s="252"/>
      <c r="X31" s="252"/>
      <c r="Y31" s="253"/>
    </row>
    <row r="32" spans="1:32" ht="18" x14ac:dyDescent="0.35">
      <c r="A32" s="248"/>
      <c r="B32" s="249"/>
      <c r="C32" s="249"/>
      <c r="D32" s="249"/>
      <c r="E32" s="249"/>
      <c r="F32" s="249"/>
      <c r="G32" s="249"/>
      <c r="H32" s="249"/>
      <c r="I32" s="249"/>
      <c r="J32" s="249"/>
      <c r="K32" s="249"/>
      <c r="L32" s="249"/>
      <c r="M32" s="249"/>
      <c r="N32" s="249"/>
      <c r="O32" s="249"/>
      <c r="P32" s="249"/>
      <c r="Q32" s="249"/>
      <c r="R32" s="249"/>
      <c r="S32" s="250"/>
      <c r="T32" s="251"/>
      <c r="U32" s="252"/>
      <c r="V32" s="252"/>
      <c r="W32" s="252"/>
      <c r="X32" s="252"/>
      <c r="Y32" s="253"/>
    </row>
    <row r="33" spans="1:25" ht="18" x14ac:dyDescent="0.35">
      <c r="A33" s="248"/>
      <c r="B33" s="249"/>
      <c r="C33" s="249"/>
      <c r="D33" s="249"/>
      <c r="E33" s="249"/>
      <c r="F33" s="249"/>
      <c r="G33" s="249"/>
      <c r="H33" s="249"/>
      <c r="I33" s="249"/>
      <c r="J33" s="249"/>
      <c r="K33" s="249"/>
      <c r="L33" s="249"/>
      <c r="M33" s="249"/>
      <c r="N33" s="249"/>
      <c r="O33" s="249"/>
      <c r="P33" s="249"/>
      <c r="Q33" s="249"/>
      <c r="R33" s="249"/>
      <c r="S33" s="250"/>
      <c r="T33" s="251"/>
      <c r="U33" s="252"/>
      <c r="V33" s="252"/>
      <c r="W33" s="252"/>
      <c r="X33" s="252"/>
      <c r="Y33" s="253"/>
    </row>
    <row r="34" spans="1:25" ht="18.5" thickBot="1" x14ac:dyDescent="0.4">
      <c r="A34" s="248"/>
      <c r="B34" s="249"/>
      <c r="C34" s="249"/>
      <c r="D34" s="249"/>
      <c r="E34" s="249"/>
      <c r="F34" s="249"/>
      <c r="G34" s="249"/>
      <c r="H34" s="249"/>
      <c r="I34" s="249"/>
      <c r="J34" s="249"/>
      <c r="K34" s="249"/>
      <c r="L34" s="249"/>
      <c r="M34" s="249"/>
      <c r="N34" s="249"/>
      <c r="O34" s="249" t="s">
        <v>1619</v>
      </c>
      <c r="P34" s="249"/>
      <c r="Q34" s="249"/>
      <c r="R34" s="249"/>
      <c r="S34" s="250"/>
      <c r="T34" s="251"/>
      <c r="U34" s="252"/>
      <c r="V34" s="252"/>
      <c r="W34" s="252"/>
      <c r="X34" s="252"/>
      <c r="Y34" s="253"/>
    </row>
    <row r="35" spans="1:25" ht="4" customHeight="1" thickTop="1" x14ac:dyDescent="0.35">
      <c r="A35" s="35"/>
      <c r="B35" s="29"/>
      <c r="C35" s="29"/>
      <c r="D35" s="205" t="s">
        <v>1620</v>
      </c>
      <c r="E35" s="205"/>
      <c r="F35" s="205"/>
      <c r="G35" s="205"/>
      <c r="H35" s="205"/>
      <c r="I35" s="205"/>
      <c r="J35" s="205"/>
      <c r="K35" s="205"/>
      <c r="L35" s="205"/>
      <c r="M35" s="205"/>
      <c r="N35" s="188" t="s">
        <v>1621</v>
      </c>
      <c r="O35" s="188"/>
      <c r="P35" s="188"/>
      <c r="Q35" s="188"/>
      <c r="R35" s="188"/>
      <c r="S35" s="188"/>
      <c r="T35" s="206" t="str">
        <f>IF(AND(B36&lt;&gt;"",SUM(T26:Y34)&gt;0),SUM(T26:Y34)*0.19,"")</f>
        <v/>
      </c>
      <c r="U35" s="207"/>
      <c r="V35" s="207"/>
      <c r="W35" s="207"/>
      <c r="X35" s="207"/>
      <c r="Y35" s="208"/>
    </row>
    <row r="36" spans="1:25" ht="17.5" customHeight="1" x14ac:dyDescent="0.35">
      <c r="A36" s="35"/>
      <c r="B36" s="246"/>
      <c r="C36" s="29"/>
      <c r="D36" s="205"/>
      <c r="E36" s="205"/>
      <c r="F36" s="205"/>
      <c r="G36" s="205"/>
      <c r="H36" s="205"/>
      <c r="I36" s="205"/>
      <c r="J36" s="205"/>
      <c r="K36" s="205"/>
      <c r="L36" s="205"/>
      <c r="M36" s="205"/>
      <c r="N36" s="188"/>
      <c r="O36" s="188"/>
      <c r="P36" s="188"/>
      <c r="Q36" s="188"/>
      <c r="R36" s="188"/>
      <c r="S36" s="188"/>
      <c r="T36" s="209"/>
      <c r="U36" s="210"/>
      <c r="V36" s="210"/>
      <c r="W36" s="210"/>
      <c r="X36" s="210"/>
      <c r="Y36" s="211"/>
    </row>
    <row r="37" spans="1:25" ht="4" customHeight="1" x14ac:dyDescent="0.35">
      <c r="A37" s="35"/>
      <c r="B37" s="29"/>
      <c r="C37" s="29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0"/>
      <c r="O37" s="30"/>
      <c r="P37" s="30"/>
      <c r="Q37" s="30"/>
      <c r="R37" s="30"/>
      <c r="S37" s="30"/>
      <c r="T37" s="37"/>
      <c r="U37" s="38"/>
      <c r="V37" s="38"/>
      <c r="W37" s="38"/>
      <c r="X37" s="38"/>
      <c r="Y37" s="39"/>
    </row>
    <row r="38" spans="1:25" ht="5.5" customHeight="1" x14ac:dyDescent="0.35">
      <c r="A38" s="40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198" t="s">
        <v>1622</v>
      </c>
      <c r="O38" s="198"/>
      <c r="P38" s="198"/>
      <c r="Q38" s="198"/>
      <c r="R38" s="198"/>
      <c r="S38" s="198"/>
      <c r="T38" s="199" t="str">
        <f>IF(SUM(T26:Y34)&gt;0,SUM(T26:Y34)+IF(T35&lt;&gt;"",T35,0),"")</f>
        <v/>
      </c>
      <c r="U38" s="200"/>
      <c r="V38" s="200"/>
      <c r="W38" s="200"/>
      <c r="X38" s="200"/>
      <c r="Y38" s="201"/>
    </row>
    <row r="39" spans="1:25" ht="3.5" customHeight="1" x14ac:dyDescent="0.35">
      <c r="A39" s="35"/>
      <c r="B39" s="29"/>
      <c r="C39" s="29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198"/>
      <c r="O39" s="198"/>
      <c r="P39" s="198"/>
      <c r="Q39" s="198"/>
      <c r="R39" s="198"/>
      <c r="S39" s="198"/>
      <c r="T39" s="199"/>
      <c r="U39" s="200"/>
      <c r="V39" s="200"/>
      <c r="W39" s="200"/>
      <c r="X39" s="200"/>
      <c r="Y39" s="201"/>
    </row>
    <row r="40" spans="1:25" ht="18.5" customHeight="1" x14ac:dyDescent="0.35">
      <c r="A40" s="35"/>
      <c r="B40" s="246"/>
      <c r="C40" s="29"/>
      <c r="D40" s="180" t="s">
        <v>1623</v>
      </c>
      <c r="E40" s="180"/>
      <c r="F40" s="180"/>
      <c r="G40" s="180"/>
      <c r="H40" s="180"/>
      <c r="I40" s="180"/>
      <c r="J40" s="180"/>
      <c r="K40" s="180"/>
      <c r="L40" s="180"/>
      <c r="M40" s="180"/>
      <c r="N40" s="198"/>
      <c r="O40" s="198"/>
      <c r="P40" s="198"/>
      <c r="Q40" s="198"/>
      <c r="R40" s="198"/>
      <c r="S40" s="198"/>
      <c r="T40" s="202"/>
      <c r="U40" s="203"/>
      <c r="V40" s="203"/>
      <c r="W40" s="203"/>
      <c r="X40" s="203"/>
      <c r="Y40" s="204"/>
    </row>
    <row r="41" spans="1:25" ht="3.5" customHeight="1" x14ac:dyDescent="0.35">
      <c r="A41" s="35"/>
      <c r="B41" s="29"/>
      <c r="C41" s="29"/>
      <c r="D41" s="180" t="s">
        <v>1629</v>
      </c>
      <c r="E41" s="180"/>
      <c r="F41" s="180"/>
      <c r="G41" s="180"/>
      <c r="H41" s="180"/>
      <c r="I41" s="180"/>
      <c r="J41" s="180"/>
      <c r="K41" s="180"/>
      <c r="L41" s="180"/>
      <c r="M41" s="180"/>
      <c r="N41" s="180"/>
      <c r="O41" s="180"/>
      <c r="P41" s="180"/>
      <c r="Q41" s="180"/>
      <c r="R41" s="180"/>
      <c r="S41" s="180"/>
      <c r="T41" s="180"/>
      <c r="U41" s="180"/>
      <c r="V41" s="180"/>
      <c r="W41" s="180"/>
      <c r="X41" s="180"/>
      <c r="Y41" s="181"/>
    </row>
    <row r="42" spans="1:25" ht="15" customHeight="1" x14ac:dyDescent="0.35">
      <c r="A42" s="40"/>
      <c r="D42" s="180"/>
      <c r="E42" s="180"/>
      <c r="F42" s="180"/>
      <c r="G42" s="180"/>
      <c r="H42" s="180"/>
      <c r="I42" s="180"/>
      <c r="J42" s="180"/>
      <c r="K42" s="180"/>
      <c r="L42" s="180"/>
      <c r="M42" s="180"/>
      <c r="N42" s="180"/>
      <c r="O42" s="180"/>
      <c r="P42" s="180"/>
      <c r="Q42" s="180"/>
      <c r="R42" s="180"/>
      <c r="S42" s="180"/>
      <c r="T42" s="180"/>
      <c r="U42" s="180"/>
      <c r="V42" s="180"/>
      <c r="W42" s="180"/>
      <c r="X42" s="180"/>
      <c r="Y42" s="181"/>
    </row>
    <row r="43" spans="1:25" ht="17.5" customHeight="1" x14ac:dyDescent="0.35">
      <c r="A43" s="40"/>
      <c r="D43" s="182" t="s">
        <v>1624</v>
      </c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2"/>
      <c r="T43" s="182"/>
      <c r="U43" s="182"/>
      <c r="V43" s="182"/>
      <c r="W43" s="182"/>
      <c r="X43" s="182"/>
      <c r="Y43" s="183"/>
    </row>
    <row r="44" spans="1:25" ht="14.5" customHeight="1" x14ac:dyDescent="0.45">
      <c r="A44" s="41" t="s">
        <v>1619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43"/>
    </row>
    <row r="45" spans="1:25" ht="18" customHeight="1" x14ac:dyDescent="0.35">
      <c r="A45" s="40"/>
      <c r="D45" s="184" t="s">
        <v>1625</v>
      </c>
      <c r="E45" s="184"/>
      <c r="F45" s="184"/>
      <c r="G45" s="184"/>
      <c r="H45" s="184"/>
      <c r="I45" s="184"/>
      <c r="J45" s="184"/>
      <c r="K45" s="184"/>
      <c r="L45" s="184"/>
      <c r="M45" s="184"/>
      <c r="N45" s="184"/>
      <c r="O45" s="184"/>
      <c r="P45" s="184"/>
      <c r="Q45" s="184"/>
      <c r="R45" s="184"/>
      <c r="S45" s="184"/>
      <c r="T45" s="184"/>
      <c r="U45" s="184"/>
      <c r="V45" s="184"/>
      <c r="W45" s="184"/>
      <c r="X45" s="184"/>
      <c r="Y45" s="185"/>
    </row>
    <row r="46" spans="1:25" ht="18" customHeight="1" x14ac:dyDescent="0.35">
      <c r="A46" s="40"/>
      <c r="D46" s="184"/>
      <c r="E46" s="184"/>
      <c r="F46" s="184"/>
      <c r="G46" s="184"/>
      <c r="H46" s="184"/>
      <c r="I46" s="184"/>
      <c r="J46" s="184"/>
      <c r="K46" s="184"/>
      <c r="L46" s="184"/>
      <c r="M46" s="184"/>
      <c r="N46" s="184"/>
      <c r="O46" s="184"/>
      <c r="P46" s="184"/>
      <c r="Q46" s="184"/>
      <c r="R46" s="184"/>
      <c r="S46" s="184"/>
      <c r="T46" s="184"/>
      <c r="U46" s="184"/>
      <c r="V46" s="184"/>
      <c r="W46" s="184"/>
      <c r="X46" s="184"/>
      <c r="Y46" s="185"/>
    </row>
    <row r="47" spans="1:25" ht="6.5" customHeight="1" x14ac:dyDescent="0.35">
      <c r="A47" s="40"/>
      <c r="D47" s="186"/>
      <c r="E47" s="186"/>
      <c r="F47" s="186"/>
      <c r="G47" s="186"/>
      <c r="H47" s="186"/>
      <c r="I47" s="186"/>
      <c r="J47" s="186"/>
      <c r="K47" s="186"/>
      <c r="L47" s="186"/>
      <c r="M47" s="186"/>
      <c r="N47" s="186"/>
      <c r="O47" s="186"/>
      <c r="P47" s="186"/>
      <c r="Q47" s="186"/>
      <c r="R47" s="186"/>
      <c r="S47" s="186"/>
      <c r="T47" s="186"/>
      <c r="U47" s="186"/>
      <c r="V47" s="186"/>
      <c r="W47" s="186"/>
      <c r="X47" s="186"/>
      <c r="Y47" s="187"/>
    </row>
    <row r="48" spans="1:25" ht="26" customHeight="1" thickBot="1" x14ac:dyDescent="0.4">
      <c r="A48" s="40"/>
      <c r="D48" s="188" t="s">
        <v>1626</v>
      </c>
      <c r="E48" s="188"/>
      <c r="F48" s="188"/>
      <c r="G48" s="188"/>
      <c r="H48" s="188"/>
      <c r="I48" s="188"/>
      <c r="J48" s="188"/>
      <c r="K48" s="247" t="s">
        <v>1619</v>
      </c>
      <c r="L48" s="247"/>
      <c r="M48" s="247"/>
      <c r="N48" s="247"/>
      <c r="O48" s="247"/>
      <c r="P48" s="247"/>
      <c r="Q48" s="247"/>
      <c r="R48" s="247"/>
      <c r="S48" s="247"/>
      <c r="T48" s="247"/>
      <c r="U48" s="247"/>
      <c r="V48" s="247"/>
      <c r="W48" s="36"/>
      <c r="X48" s="36"/>
      <c r="Y48" s="44"/>
    </row>
    <row r="49" spans="1:25" ht="1.5" customHeight="1" thickTop="1" x14ac:dyDescent="0.35">
      <c r="A49" s="40"/>
      <c r="D49" s="33"/>
      <c r="E49" s="33"/>
      <c r="F49" s="33"/>
      <c r="G49" s="33"/>
      <c r="H49" s="33"/>
      <c r="I49" s="33"/>
      <c r="J49" s="33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44"/>
    </row>
    <row r="50" spans="1:25" ht="32" customHeight="1" x14ac:dyDescent="0.35">
      <c r="A50" s="189"/>
      <c r="B50" s="190"/>
      <c r="C50" s="190"/>
      <c r="D50" s="190"/>
      <c r="E50" s="190"/>
      <c r="F50" s="190"/>
      <c r="G50" s="190"/>
      <c r="H50" s="190"/>
      <c r="I50" s="190"/>
      <c r="J50" s="190"/>
      <c r="K50" s="190"/>
      <c r="L50" s="190"/>
      <c r="M50" s="190"/>
      <c r="N50" s="190"/>
      <c r="O50" s="190"/>
      <c r="P50" s="190"/>
      <c r="Q50" s="190"/>
      <c r="R50" s="191"/>
      <c r="S50" s="265" t="s">
        <v>398</v>
      </c>
      <c r="T50" s="266"/>
      <c r="U50" s="266"/>
      <c r="V50" s="266"/>
      <c r="W50" s="266"/>
      <c r="X50" s="266"/>
      <c r="Y50" s="267"/>
    </row>
    <row r="51" spans="1:25" ht="14" customHeight="1" x14ac:dyDescent="0.35">
      <c r="A51" s="192"/>
      <c r="B51" s="193"/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4"/>
      <c r="S51" s="268"/>
      <c r="T51" s="269"/>
      <c r="U51" s="269"/>
      <c r="V51" s="269"/>
      <c r="W51" s="269"/>
      <c r="X51" s="269"/>
      <c r="Y51" s="270"/>
    </row>
    <row r="52" spans="1:25" ht="14" customHeight="1" x14ac:dyDescent="0.35">
      <c r="A52" s="192"/>
      <c r="B52" s="193"/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4"/>
      <c r="S52" s="268"/>
      <c r="T52" s="269"/>
      <c r="U52" s="269"/>
      <c r="V52" s="269"/>
      <c r="W52" s="269"/>
      <c r="X52" s="269"/>
      <c r="Y52" s="270"/>
    </row>
    <row r="53" spans="1:25" x14ac:dyDescent="0.35">
      <c r="A53" s="192"/>
      <c r="B53" s="193"/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4"/>
      <c r="S53" s="271"/>
      <c r="T53" s="272"/>
      <c r="U53" s="272"/>
      <c r="V53" s="272"/>
      <c r="W53" s="272"/>
      <c r="X53" s="272"/>
      <c r="Y53" s="273"/>
    </row>
    <row r="54" spans="1:25" ht="17.5" customHeight="1" x14ac:dyDescent="0.35">
      <c r="A54" s="260" t="s">
        <v>1601</v>
      </c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74" t="s">
        <v>1600</v>
      </c>
      <c r="M54" s="195" t="str">
        <f ca="1">RKA!I52</f>
        <v/>
      </c>
      <c r="N54" s="195"/>
      <c r="O54" s="195"/>
      <c r="P54" s="195"/>
      <c r="Q54" s="195"/>
      <c r="R54" s="195"/>
      <c r="S54" s="196" t="s">
        <v>399</v>
      </c>
      <c r="T54" s="196"/>
      <c r="U54" s="196"/>
      <c r="V54" s="196"/>
      <c r="W54" s="196"/>
      <c r="X54" s="196"/>
      <c r="Y54" s="197"/>
    </row>
    <row r="55" spans="1:25" ht="15" thickBot="1" x14ac:dyDescent="0.4">
      <c r="A55" s="176" t="s">
        <v>1627</v>
      </c>
      <c r="B55" s="177"/>
      <c r="C55" s="177"/>
      <c r="D55" s="177"/>
      <c r="E55" s="177"/>
      <c r="F55" s="177"/>
      <c r="G55" s="177"/>
      <c r="H55" s="177"/>
      <c r="I55" s="177"/>
      <c r="J55" s="177"/>
      <c r="K55" s="177"/>
      <c r="L55" s="177"/>
      <c r="M55" s="177"/>
      <c r="N55" s="177"/>
      <c r="O55" s="177"/>
      <c r="P55" s="178" t="s">
        <v>24</v>
      </c>
      <c r="Q55" s="178"/>
      <c r="R55" s="178"/>
      <c r="S55" s="178"/>
      <c r="T55" s="178"/>
      <c r="U55" s="178"/>
      <c r="V55" s="178"/>
      <c r="W55" s="178"/>
      <c r="X55" s="178"/>
      <c r="Y55" s="179"/>
    </row>
    <row r="56" spans="1:25" ht="15" thickTop="1" x14ac:dyDescent="0.35"/>
    <row r="65" s="17" customFormat="1" x14ac:dyDescent="0.35"/>
    <row r="66" s="17" customFormat="1" x14ac:dyDescent="0.35"/>
    <row r="67" s="17" customFormat="1" x14ac:dyDescent="0.35"/>
    <row r="68" s="17" customFormat="1" x14ac:dyDescent="0.35"/>
    <row r="69" s="17" customFormat="1" x14ac:dyDescent="0.35"/>
  </sheetData>
  <sheetProtection algorithmName="SHA-512" hashValue="fWB4INCMrdriTyQje/3U8uav46DsVdkJY5AqUg04RoT1OshiCHVSWWhWM+/qu1eHBvxHKIPA+5rpWVgg+CuEHg==" saltValue="o3g9XGpIVDOvek5802Ghbg==" spinCount="100000" sheet="1" objects="1" scenarios="1" selectLockedCells="1"/>
  <mergeCells count="75">
    <mergeCell ref="Z9:AF19"/>
    <mergeCell ref="A9:E13"/>
    <mergeCell ref="F9:K9"/>
    <mergeCell ref="L9:Y9"/>
    <mergeCell ref="F10:K10"/>
    <mergeCell ref="L10:Y10"/>
    <mergeCell ref="F11:K11"/>
    <mergeCell ref="L11:Y11"/>
    <mergeCell ref="F12:K12"/>
    <mergeCell ref="L12:Y12"/>
    <mergeCell ref="F13:K13"/>
    <mergeCell ref="L13:Y13"/>
    <mergeCell ref="A14:E17"/>
    <mergeCell ref="F14:K14"/>
    <mergeCell ref="L14:Y14"/>
    <mergeCell ref="F15:K15"/>
    <mergeCell ref="A1:P3"/>
    <mergeCell ref="V1:X1"/>
    <mergeCell ref="V3:X3"/>
    <mergeCell ref="D6:X6"/>
    <mergeCell ref="D7:X7"/>
    <mergeCell ref="L15:Y15"/>
    <mergeCell ref="F16:K16"/>
    <mergeCell ref="L16:Y16"/>
    <mergeCell ref="F17:K17"/>
    <mergeCell ref="L17:Y17"/>
    <mergeCell ref="A24:D24"/>
    <mergeCell ref="E24:I24"/>
    <mergeCell ref="K24:N24"/>
    <mergeCell ref="O24:R24"/>
    <mergeCell ref="S24:Y24"/>
    <mergeCell ref="A18:E23"/>
    <mergeCell ref="I18:N20"/>
    <mergeCell ref="R18:Y20"/>
    <mergeCell ref="I21:N23"/>
    <mergeCell ref="R21:Y23"/>
    <mergeCell ref="A25:S25"/>
    <mergeCell ref="T25:Y25"/>
    <mergeCell ref="A26:S26"/>
    <mergeCell ref="T26:Y26"/>
    <mergeCell ref="A27:S27"/>
    <mergeCell ref="T27:Y27"/>
    <mergeCell ref="A28:S28"/>
    <mergeCell ref="T28:Y28"/>
    <mergeCell ref="A29:S29"/>
    <mergeCell ref="T29:Y29"/>
    <mergeCell ref="A30:S30"/>
    <mergeCell ref="T30:Y30"/>
    <mergeCell ref="N38:S40"/>
    <mergeCell ref="T38:Y40"/>
    <mergeCell ref="D40:M40"/>
    <mergeCell ref="A31:S31"/>
    <mergeCell ref="T31:Y31"/>
    <mergeCell ref="A32:S32"/>
    <mergeCell ref="T32:Y32"/>
    <mergeCell ref="A33:S33"/>
    <mergeCell ref="T33:Y33"/>
    <mergeCell ref="A34:S34"/>
    <mergeCell ref="T34:Y34"/>
    <mergeCell ref="D35:M36"/>
    <mergeCell ref="N35:S36"/>
    <mergeCell ref="T35:Y36"/>
    <mergeCell ref="A55:O55"/>
    <mergeCell ref="P55:Y55"/>
    <mergeCell ref="D41:Y42"/>
    <mergeCell ref="D43:Y43"/>
    <mergeCell ref="D45:Y46"/>
    <mergeCell ref="D47:Y47"/>
    <mergeCell ref="D48:J48"/>
    <mergeCell ref="K48:V48"/>
    <mergeCell ref="A50:R53"/>
    <mergeCell ref="S50:Y53"/>
    <mergeCell ref="A54:K54"/>
    <mergeCell ref="M54:R54"/>
    <mergeCell ref="S54:Y54"/>
  </mergeCells>
  <conditionalFormatting sqref="L9:Y17">
    <cfRule type="cellIs" dxfId="4" priority="2" operator="equal">
      <formula>""</formula>
    </cfRule>
  </conditionalFormatting>
  <conditionalFormatting sqref="L16:Y16">
    <cfRule type="expression" dxfId="3" priority="3">
      <formula>AND(LEFT(L16,2)&lt;&gt;"DE",$O$11&lt;&gt;"")</formula>
    </cfRule>
    <cfRule type="expression" dxfId="2" priority="4" stopIfTrue="1">
      <formula>AND(LEFT(L16,2)="DE",IF(LEN(SUBSTITUTE(L16," ",""))=22,MOD((MOD(MOD(MOD(MID(SUBSTITUTE(L16," ",""),5,10)*1,97)*100000000,97)*1000000,97))+(MOD(MOD(RIGHT(SUBSTITUTE(L16," ",""),8)*1,97)*1000000,97))+MOD((CODE(LEFT(SUBSTITUTE(L16," ",""),1))-55)*10000+(CODE(MID(SUBSTITUTE(L16," ",""),2,1))-55)*100+MID(SUBSTITUTE(L16," ",""),3,2)*1,97),97)=1)=FALSE)</formula>
    </cfRule>
    <cfRule type="expression" dxfId="1" priority="5" stopIfTrue="1">
      <formula>IF(LEN(L16)=22,MOD((MOD(MOD(MOD(MID(L16,5,10)*1,97)*100000000,97)*1000000,97))+(MOD(MOD(RIGHT(L16,8)*1,97)*1000000,97))+MOD((CODE(LEFT(L16,1))-55)*10000+(CODE(MID(L16,2,1))-55)*100+MID(L16,3,2)*1,97),97)=1)=TRUE</formula>
    </cfRule>
  </conditionalFormatting>
  <conditionalFormatting sqref="L17:Y17">
    <cfRule type="expression" dxfId="0" priority="1">
      <formula>LEFT($O$11,2)="DE"</formula>
    </cfRule>
  </conditionalFormatting>
  <hyperlinks>
    <hyperlink ref="S54" r:id="rId1" xr:uid="{CF6E57AC-BBBC-4E47-B546-8EF5CC94F5E7}"/>
  </hyperlinks>
  <pageMargins left="0.19685039370078741" right="0.19685039370078741" top="0.19685039370078741" bottom="0.19685039370078741" header="0.31496062992125984" footer="0.31496062992125984"/>
  <pageSetup paperSize="9" orientation="portrait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5D4DD-F2AF-4063-B74B-667CC74DE005}">
  <sheetPr codeName="Tabelle2"/>
  <dimension ref="A1:B69"/>
  <sheetViews>
    <sheetView workbookViewId="0"/>
  </sheetViews>
  <sheetFormatPr baseColWidth="10" defaultRowHeight="12.5" x14ac:dyDescent="0.25"/>
  <cols>
    <col min="1" max="1" width="46.81640625" bestFit="1" customWidth="1"/>
    <col min="2" max="2" width="15.7265625" bestFit="1" customWidth="1"/>
  </cols>
  <sheetData>
    <row r="1" spans="1:2" x14ac:dyDescent="0.25">
      <c r="A1" t="s">
        <v>50</v>
      </c>
      <c r="B1" t="s">
        <v>51</v>
      </c>
    </row>
    <row r="2" spans="1:2" x14ac:dyDescent="0.25">
      <c r="A2" t="s">
        <v>50</v>
      </c>
      <c r="B2" t="s">
        <v>52</v>
      </c>
    </row>
    <row r="3" spans="1:2" x14ac:dyDescent="0.25">
      <c r="A3" t="s">
        <v>60</v>
      </c>
      <c r="B3" t="s">
        <v>61</v>
      </c>
    </row>
    <row r="4" spans="1:2" x14ac:dyDescent="0.25">
      <c r="A4" t="s">
        <v>60</v>
      </c>
      <c r="B4" t="s">
        <v>70</v>
      </c>
    </row>
    <row r="5" spans="1:2" x14ac:dyDescent="0.25">
      <c r="A5" t="s">
        <v>60</v>
      </c>
      <c r="B5" t="s">
        <v>71</v>
      </c>
    </row>
    <row r="6" spans="1:2" x14ac:dyDescent="0.25">
      <c r="A6" t="s">
        <v>66</v>
      </c>
      <c r="B6" t="s">
        <v>67</v>
      </c>
    </row>
    <row r="7" spans="1:2" x14ac:dyDescent="0.25">
      <c r="A7" t="s">
        <v>66</v>
      </c>
      <c r="B7" t="s">
        <v>74</v>
      </c>
    </row>
    <row r="8" spans="1:2" x14ac:dyDescent="0.25">
      <c r="A8" t="s">
        <v>66</v>
      </c>
      <c r="B8" t="s">
        <v>75</v>
      </c>
    </row>
    <row r="9" spans="1:2" x14ac:dyDescent="0.25">
      <c r="A9" t="s">
        <v>83</v>
      </c>
      <c r="B9" t="s">
        <v>1561</v>
      </c>
    </row>
    <row r="10" spans="1:2" x14ac:dyDescent="0.25">
      <c r="A10" t="s">
        <v>83</v>
      </c>
      <c r="B10" t="s">
        <v>1562</v>
      </c>
    </row>
    <row r="11" spans="1:2" x14ac:dyDescent="0.25">
      <c r="A11" t="s">
        <v>83</v>
      </c>
      <c r="B11" t="s">
        <v>1563</v>
      </c>
    </row>
    <row r="12" spans="1:2" x14ac:dyDescent="0.25">
      <c r="A12" t="s">
        <v>83</v>
      </c>
      <c r="B12" t="s">
        <v>1564</v>
      </c>
    </row>
    <row r="13" spans="1:2" x14ac:dyDescent="0.25">
      <c r="A13" t="s">
        <v>83</v>
      </c>
      <c r="B13" t="s">
        <v>1565</v>
      </c>
    </row>
    <row r="14" spans="1:2" x14ac:dyDescent="0.25">
      <c r="A14" t="s">
        <v>83</v>
      </c>
      <c r="B14" t="s">
        <v>1566</v>
      </c>
    </row>
    <row r="15" spans="1:2" x14ac:dyDescent="0.25">
      <c r="A15" t="s">
        <v>83</v>
      </c>
      <c r="B15" t="s">
        <v>1567</v>
      </c>
    </row>
    <row r="16" spans="1:2" x14ac:dyDescent="0.25">
      <c r="A16" t="s">
        <v>83</v>
      </c>
      <c r="B16" t="s">
        <v>1568</v>
      </c>
    </row>
    <row r="17" spans="1:2" x14ac:dyDescent="0.25">
      <c r="A17" t="s">
        <v>89</v>
      </c>
      <c r="B17" t="s">
        <v>90</v>
      </c>
    </row>
    <row r="18" spans="1:2" x14ac:dyDescent="0.25">
      <c r="A18" t="s">
        <v>263</v>
      </c>
      <c r="B18" t="s">
        <v>250</v>
      </c>
    </row>
    <row r="19" spans="1:2" x14ac:dyDescent="0.25">
      <c r="A19" t="s">
        <v>96</v>
      </c>
      <c r="B19" t="s">
        <v>97</v>
      </c>
    </row>
    <row r="20" spans="1:2" x14ac:dyDescent="0.25">
      <c r="A20" t="s">
        <v>96</v>
      </c>
      <c r="B20" t="s">
        <v>103</v>
      </c>
    </row>
    <row r="21" spans="1:2" x14ac:dyDescent="0.25">
      <c r="A21" t="s">
        <v>96</v>
      </c>
      <c r="B21" t="s">
        <v>104</v>
      </c>
    </row>
    <row r="22" spans="1:2" x14ac:dyDescent="0.25">
      <c r="A22" t="s">
        <v>96</v>
      </c>
      <c r="B22" t="s">
        <v>105</v>
      </c>
    </row>
    <row r="23" spans="1:2" x14ac:dyDescent="0.25">
      <c r="A23" t="s">
        <v>96</v>
      </c>
      <c r="B23" t="s">
        <v>266</v>
      </c>
    </row>
    <row r="24" spans="1:2" x14ac:dyDescent="0.25">
      <c r="A24" t="s">
        <v>111</v>
      </c>
      <c r="B24" t="s">
        <v>112</v>
      </c>
    </row>
    <row r="25" spans="1:2" x14ac:dyDescent="0.25">
      <c r="A25" t="s">
        <v>111</v>
      </c>
      <c r="B25" t="s">
        <v>113</v>
      </c>
    </row>
    <row r="26" spans="1:2" x14ac:dyDescent="0.25">
      <c r="A26" t="s">
        <v>115</v>
      </c>
      <c r="B26" t="s">
        <v>116</v>
      </c>
    </row>
    <row r="27" spans="1:2" x14ac:dyDescent="0.25">
      <c r="A27" t="s">
        <v>121</v>
      </c>
      <c r="B27" t="s">
        <v>122</v>
      </c>
    </row>
    <row r="28" spans="1:2" x14ac:dyDescent="0.25">
      <c r="A28" t="s">
        <v>121</v>
      </c>
      <c r="B28" t="s">
        <v>123</v>
      </c>
    </row>
    <row r="29" spans="1:2" x14ac:dyDescent="0.25">
      <c r="A29" t="s">
        <v>121</v>
      </c>
      <c r="B29" t="s">
        <v>124</v>
      </c>
    </row>
    <row r="30" spans="1:2" x14ac:dyDescent="0.25">
      <c r="A30" t="s">
        <v>186</v>
      </c>
      <c r="B30" t="s">
        <v>187</v>
      </c>
    </row>
    <row r="31" spans="1:2" x14ac:dyDescent="0.25">
      <c r="A31" t="s">
        <v>186</v>
      </c>
      <c r="B31" t="s">
        <v>188</v>
      </c>
    </row>
    <row r="32" spans="1:2" x14ac:dyDescent="0.25">
      <c r="A32" t="s">
        <v>198</v>
      </c>
      <c r="B32" t="s">
        <v>192</v>
      </c>
    </row>
    <row r="33" spans="1:2" x14ac:dyDescent="0.25">
      <c r="A33" t="s">
        <v>198</v>
      </c>
      <c r="B33" t="s">
        <v>193</v>
      </c>
    </row>
    <row r="34" spans="1:2" x14ac:dyDescent="0.25">
      <c r="A34" t="s">
        <v>198</v>
      </c>
      <c r="B34" t="s">
        <v>199</v>
      </c>
    </row>
    <row r="35" spans="1:2" x14ac:dyDescent="0.25">
      <c r="A35" t="s">
        <v>196</v>
      </c>
      <c r="B35" t="s">
        <v>197</v>
      </c>
    </row>
    <row r="36" spans="1:2" x14ac:dyDescent="0.25">
      <c r="A36" t="s">
        <v>196</v>
      </c>
      <c r="B36" t="s">
        <v>202</v>
      </c>
    </row>
    <row r="37" spans="1:2" x14ac:dyDescent="0.25">
      <c r="A37" t="s">
        <v>204</v>
      </c>
      <c r="B37" t="s">
        <v>205</v>
      </c>
    </row>
    <row r="38" spans="1:2" x14ac:dyDescent="0.25">
      <c r="A38" t="s">
        <v>204</v>
      </c>
      <c r="B38" t="s">
        <v>1634</v>
      </c>
    </row>
    <row r="39" spans="1:2" x14ac:dyDescent="0.25">
      <c r="A39" t="s">
        <v>211</v>
      </c>
      <c r="B39" t="s">
        <v>212</v>
      </c>
    </row>
    <row r="40" spans="1:2" x14ac:dyDescent="0.25">
      <c r="A40" t="s">
        <v>211</v>
      </c>
      <c r="B40" t="s">
        <v>230</v>
      </c>
    </row>
    <row r="41" spans="1:2" x14ac:dyDescent="0.25">
      <c r="A41" t="s">
        <v>211</v>
      </c>
      <c r="B41" t="s">
        <v>213</v>
      </c>
    </row>
    <row r="42" spans="1:2" x14ac:dyDescent="0.25">
      <c r="A42" t="s">
        <v>211</v>
      </c>
      <c r="B42" t="s">
        <v>231</v>
      </c>
    </row>
    <row r="43" spans="1:2" x14ac:dyDescent="0.25">
      <c r="A43" t="s">
        <v>215</v>
      </c>
      <c r="B43" t="s">
        <v>217</v>
      </c>
    </row>
    <row r="44" spans="1:2" x14ac:dyDescent="0.25">
      <c r="A44" t="s">
        <v>215</v>
      </c>
      <c r="B44" t="s">
        <v>216</v>
      </c>
    </row>
    <row r="45" spans="1:2" x14ac:dyDescent="0.25">
      <c r="A45" t="s">
        <v>227</v>
      </c>
      <c r="B45" t="s">
        <v>1633</v>
      </c>
    </row>
    <row r="46" spans="1:2" x14ac:dyDescent="0.25">
      <c r="A46" t="s">
        <v>227</v>
      </c>
      <c r="B46" t="s">
        <v>235</v>
      </c>
    </row>
    <row r="47" spans="1:2" x14ac:dyDescent="0.25">
      <c r="A47" t="s">
        <v>256</v>
      </c>
      <c r="B47" t="s">
        <v>245</v>
      </c>
    </row>
    <row r="48" spans="1:2" x14ac:dyDescent="0.25">
      <c r="A48" t="s">
        <v>256</v>
      </c>
      <c r="B48" t="s">
        <v>246</v>
      </c>
    </row>
    <row r="49" spans="1:2" x14ac:dyDescent="0.25">
      <c r="A49" t="s">
        <v>256</v>
      </c>
      <c r="B49" t="s">
        <v>247</v>
      </c>
    </row>
    <row r="50" spans="1:2" x14ac:dyDescent="0.25">
      <c r="A50" t="s">
        <v>256</v>
      </c>
      <c r="B50" t="s">
        <v>248</v>
      </c>
    </row>
    <row r="51" spans="1:2" x14ac:dyDescent="0.25">
      <c r="A51" t="s">
        <v>256</v>
      </c>
      <c r="B51" t="s">
        <v>257</v>
      </c>
    </row>
    <row r="52" spans="1:2" x14ac:dyDescent="0.25">
      <c r="A52" t="s">
        <v>256</v>
      </c>
      <c r="B52" t="s">
        <v>249</v>
      </c>
    </row>
    <row r="53" spans="1:2" x14ac:dyDescent="0.25">
      <c r="A53" t="s">
        <v>256</v>
      </c>
      <c r="B53" t="s">
        <v>258</v>
      </c>
    </row>
    <row r="54" spans="1:2" x14ac:dyDescent="0.25">
      <c r="A54" t="s">
        <v>256</v>
      </c>
      <c r="B54" t="s">
        <v>259</v>
      </c>
    </row>
    <row r="55" spans="1:2" x14ac:dyDescent="0.25">
      <c r="A55" t="s">
        <v>256</v>
      </c>
      <c r="B55" t="s">
        <v>260</v>
      </c>
    </row>
    <row r="56" spans="1:2" x14ac:dyDescent="0.25">
      <c r="A56" t="s">
        <v>256</v>
      </c>
      <c r="B56" t="s">
        <v>395</v>
      </c>
    </row>
    <row r="57" spans="1:2" x14ac:dyDescent="0.25">
      <c r="A57" t="s">
        <v>256</v>
      </c>
      <c r="B57" t="s">
        <v>261</v>
      </c>
    </row>
    <row r="58" spans="1:2" x14ac:dyDescent="0.25">
      <c r="A58" t="s">
        <v>255</v>
      </c>
      <c r="B58" t="s">
        <v>245</v>
      </c>
    </row>
    <row r="59" spans="1:2" x14ac:dyDescent="0.25">
      <c r="A59" t="s">
        <v>255</v>
      </c>
      <c r="B59" t="s">
        <v>246</v>
      </c>
    </row>
    <row r="60" spans="1:2" x14ac:dyDescent="0.25">
      <c r="A60" t="s">
        <v>255</v>
      </c>
      <c r="B60" t="s">
        <v>247</v>
      </c>
    </row>
    <row r="61" spans="1:2" x14ac:dyDescent="0.25">
      <c r="A61" t="s">
        <v>255</v>
      </c>
      <c r="B61" t="s">
        <v>248</v>
      </c>
    </row>
    <row r="62" spans="1:2" x14ac:dyDescent="0.25">
      <c r="A62" t="s">
        <v>255</v>
      </c>
      <c r="B62" t="s">
        <v>257</v>
      </c>
    </row>
    <row r="63" spans="1:2" x14ac:dyDescent="0.25">
      <c r="A63" t="s">
        <v>255</v>
      </c>
      <c r="B63" t="s">
        <v>249</v>
      </c>
    </row>
    <row r="64" spans="1:2" x14ac:dyDescent="0.25">
      <c r="A64" t="s">
        <v>255</v>
      </c>
      <c r="B64" t="s">
        <v>258</v>
      </c>
    </row>
    <row r="65" spans="1:2" x14ac:dyDescent="0.25">
      <c r="A65" t="s">
        <v>255</v>
      </c>
      <c r="B65" t="s">
        <v>259</v>
      </c>
    </row>
    <row r="66" spans="1:2" x14ac:dyDescent="0.25">
      <c r="A66" t="s">
        <v>255</v>
      </c>
      <c r="B66" t="s">
        <v>260</v>
      </c>
    </row>
    <row r="67" spans="1:2" x14ac:dyDescent="0.25">
      <c r="A67" t="s">
        <v>255</v>
      </c>
      <c r="B67" t="s">
        <v>395</v>
      </c>
    </row>
    <row r="68" spans="1:2" x14ac:dyDescent="0.25">
      <c r="A68" t="s">
        <v>255</v>
      </c>
      <c r="B68" t="s">
        <v>261</v>
      </c>
    </row>
    <row r="69" spans="1:2" x14ac:dyDescent="0.25">
      <c r="A69" t="s">
        <v>262</v>
      </c>
      <c r="B69" t="s">
        <v>250</v>
      </c>
    </row>
  </sheetData>
  <sheetProtection algorithmName="SHA-512" hashValue="NlXtPUEKOsuSY6SDQYk8Cto1jlKVpsN7MMfK00N5ksIT9qtHckuCFwKhp1V8FvHOrGGTPR7tSJFKyRJRWP6dRg==" saltValue="ixJ1D98cQKqwtlVGEiyxtQ==" spinCount="100000" sheet="1" objects="1" scenarios="1"/>
  <sortState xmlns:xlrd2="http://schemas.microsoft.com/office/spreadsheetml/2017/richdata2" ref="A1:B73">
    <sortCondition ref="A1:A73"/>
  </sortState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AA220"/>
  <sheetViews>
    <sheetView topLeftCell="G1" zoomScale="130" zoomScaleNormal="130" workbookViewId="0">
      <selection activeCell="U1" sqref="U1"/>
    </sheetView>
  </sheetViews>
  <sheetFormatPr baseColWidth="10" defaultRowHeight="12.5" x14ac:dyDescent="0.25"/>
  <cols>
    <col min="3" max="3" width="48.6328125" bestFit="1" customWidth="1"/>
    <col min="6" max="6" width="3" bestFit="1" customWidth="1"/>
    <col min="7" max="7" width="3.90625" bestFit="1" customWidth="1"/>
    <col min="8" max="8" width="4" bestFit="1" customWidth="1"/>
    <col min="12" max="12" width="15.90625" bestFit="1" customWidth="1"/>
    <col min="13" max="14" width="2.90625" bestFit="1" customWidth="1"/>
    <col min="15" max="15" width="3.90625" bestFit="1" customWidth="1"/>
    <col min="31" max="31" width="21.36328125" bestFit="1" customWidth="1"/>
  </cols>
  <sheetData>
    <row r="1" spans="1:27" x14ac:dyDescent="0.25">
      <c r="A1" t="s">
        <v>26</v>
      </c>
      <c r="D1">
        <f>F1/G1</f>
        <v>1.5</v>
      </c>
      <c r="E1" s="4" t="s">
        <v>39</v>
      </c>
      <c r="F1" s="4">
        <v>30</v>
      </c>
      <c r="G1" s="4">
        <v>20</v>
      </c>
      <c r="H1" s="4">
        <v>95</v>
      </c>
      <c r="K1" s="4" t="s">
        <v>50</v>
      </c>
      <c r="L1" s="4" t="s">
        <v>51</v>
      </c>
      <c r="M1" s="4">
        <v>74</v>
      </c>
      <c r="N1" s="4">
        <v>49</v>
      </c>
      <c r="O1" s="4">
        <v>186</v>
      </c>
      <c r="Q1" t="s">
        <v>50</v>
      </c>
      <c r="R1">
        <f ca="1">MATCH(Q1,Stadt2,0)-1</f>
        <v>0</v>
      </c>
      <c r="S1">
        <f ca="1">COUNTIF(Stadt2,Q1)</f>
        <v>2</v>
      </c>
      <c r="T1">
        <f ca="1">SUM($S$1:S1)</f>
        <v>2</v>
      </c>
      <c r="W1" t="s">
        <v>39</v>
      </c>
      <c r="X1" t="s">
        <v>39</v>
      </c>
      <c r="Y1">
        <f t="shared" ref="Y1:Y32" ca="1" si="0">VLOOKUP($X1,Pausch1,2,FALSE)</f>
        <v>30</v>
      </c>
      <c r="Z1">
        <f t="shared" ref="Z1:Z32" ca="1" si="1">VLOOKUP($X1,Pausch1,3,FALSE)</f>
        <v>20</v>
      </c>
      <c r="AA1">
        <f t="shared" ref="AA1:AA32" ca="1" si="2">VLOOKUP($X1,Pausch1,4,FALSE)</f>
        <v>95</v>
      </c>
    </row>
    <row r="2" spans="1:27" x14ac:dyDescent="0.25">
      <c r="A2">
        <f ca="1">VLOOKUP(A1,Pausch1,2,FALSE)</f>
        <v>28</v>
      </c>
      <c r="B2">
        <f ca="1">VLOOKUP(A1,Pausch1,3,FALSE)</f>
        <v>14</v>
      </c>
      <c r="C2" t="s">
        <v>26</v>
      </c>
      <c r="D2">
        <f t="shared" ref="D2:D65" si="3">F2/G2</f>
        <v>1.6666666666666667</v>
      </c>
      <c r="E2" s="4" t="s">
        <v>40</v>
      </c>
      <c r="F2" s="4">
        <v>50</v>
      </c>
      <c r="G2" s="4">
        <v>30</v>
      </c>
      <c r="H2" s="4">
        <v>112</v>
      </c>
      <c r="K2" s="4" t="s">
        <v>50</v>
      </c>
      <c r="L2" s="4" t="s">
        <v>68</v>
      </c>
      <c r="M2" s="4">
        <v>57</v>
      </c>
      <c r="N2" s="4">
        <v>38</v>
      </c>
      <c r="O2" s="4">
        <v>173</v>
      </c>
      <c r="Q2" t="s">
        <v>60</v>
      </c>
      <c r="R2">
        <f ca="1">MATCH(Q2,Stadt2,0)-1</f>
        <v>2</v>
      </c>
      <c r="S2">
        <f ca="1">COUNTIF(Stadt2,Q2)</f>
        <v>4</v>
      </c>
      <c r="T2">
        <f ca="1">SUM($S$1:S2)</f>
        <v>6</v>
      </c>
      <c r="W2" t="s">
        <v>40</v>
      </c>
      <c r="X2" t="s">
        <v>40</v>
      </c>
      <c r="Y2">
        <f t="shared" ca="1" si="0"/>
        <v>50</v>
      </c>
      <c r="Z2">
        <f t="shared" ca="1" si="1"/>
        <v>30</v>
      </c>
      <c r="AA2">
        <f t="shared" ca="1" si="2"/>
        <v>112</v>
      </c>
    </row>
    <row r="3" spans="1:27" x14ac:dyDescent="0.25">
      <c r="C3" t="s">
        <v>39</v>
      </c>
      <c r="D3">
        <f t="shared" si="3"/>
        <v>1.5</v>
      </c>
      <c r="E3" s="4" t="s">
        <v>43</v>
      </c>
      <c r="F3" s="4">
        <v>33</v>
      </c>
      <c r="G3" s="4">
        <v>22</v>
      </c>
      <c r="H3" s="4">
        <v>116</v>
      </c>
      <c r="K3" s="4" t="s">
        <v>60</v>
      </c>
      <c r="L3" s="4" t="s">
        <v>61</v>
      </c>
      <c r="M3" s="4">
        <v>51</v>
      </c>
      <c r="N3" s="4">
        <v>34</v>
      </c>
      <c r="O3" s="4">
        <v>88</v>
      </c>
      <c r="Q3" t="s">
        <v>66</v>
      </c>
      <c r="R3">
        <f ca="1">MATCH(Q3,Stadt2,0)-1</f>
        <v>6</v>
      </c>
      <c r="S3">
        <f ca="1">COUNTIF(Stadt2,Q3)</f>
        <v>4</v>
      </c>
      <c r="T3">
        <f ca="1">SUM($S$1:S3)</f>
        <v>10</v>
      </c>
      <c r="W3" t="s">
        <v>43</v>
      </c>
      <c r="X3" t="s">
        <v>43</v>
      </c>
      <c r="Y3">
        <f t="shared" ca="1" si="0"/>
        <v>33</v>
      </c>
      <c r="Z3">
        <f t="shared" ca="1" si="1"/>
        <v>22</v>
      </c>
      <c r="AA3">
        <f t="shared" ca="1" si="2"/>
        <v>116</v>
      </c>
    </row>
    <row r="4" spans="1:27" x14ac:dyDescent="0.25">
      <c r="C4" t="s">
        <v>40</v>
      </c>
      <c r="D4">
        <f t="shared" si="3"/>
        <v>1.46875</v>
      </c>
      <c r="E4" s="4" t="s">
        <v>44</v>
      </c>
      <c r="F4" s="4">
        <v>47</v>
      </c>
      <c r="G4" s="4">
        <v>32</v>
      </c>
      <c r="H4" s="4">
        <v>120</v>
      </c>
      <c r="K4" s="4" t="s">
        <v>60</v>
      </c>
      <c r="L4" s="4" t="s">
        <v>68</v>
      </c>
      <c r="M4" s="4">
        <v>46</v>
      </c>
      <c r="N4" s="4">
        <v>31</v>
      </c>
      <c r="O4" s="4">
        <v>88</v>
      </c>
      <c r="Q4" t="s">
        <v>83</v>
      </c>
      <c r="R4">
        <f ca="1">MATCH(Q4,Stadt2,0)-1</f>
        <v>10</v>
      </c>
      <c r="S4">
        <f ca="1">COUNTIF(Stadt2,Q4)</f>
        <v>9</v>
      </c>
      <c r="T4">
        <f ca="1">SUM($S$1:S4)</f>
        <v>19</v>
      </c>
      <c r="W4" t="s">
        <v>44</v>
      </c>
      <c r="X4" t="s">
        <v>44</v>
      </c>
      <c r="Y4">
        <f t="shared" ca="1" si="0"/>
        <v>47</v>
      </c>
      <c r="Z4">
        <f t="shared" ca="1" si="1"/>
        <v>32</v>
      </c>
      <c r="AA4">
        <f t="shared" ca="1" si="2"/>
        <v>120</v>
      </c>
    </row>
    <row r="5" spans="1:27" x14ac:dyDescent="0.25">
      <c r="C5" t="s">
        <v>43</v>
      </c>
      <c r="D5">
        <f t="shared" si="3"/>
        <v>1.5</v>
      </c>
      <c r="E5" s="4" t="s">
        <v>45</v>
      </c>
      <c r="F5" s="4">
        <v>45</v>
      </c>
      <c r="G5" s="4">
        <v>30</v>
      </c>
      <c r="H5" s="4">
        <v>135</v>
      </c>
      <c r="K5" s="4" t="s">
        <v>60</v>
      </c>
      <c r="L5" s="4" t="s">
        <v>70</v>
      </c>
      <c r="M5" s="4">
        <v>69</v>
      </c>
      <c r="N5" s="4">
        <v>46</v>
      </c>
      <c r="O5" s="4">
        <v>140</v>
      </c>
      <c r="Q5" t="s">
        <v>89</v>
      </c>
      <c r="R5">
        <f ca="1">MATCH(Q5,Stadt2,0)-1</f>
        <v>19</v>
      </c>
      <c r="S5">
        <f ca="1">COUNTIF(Stadt2,Q5)</f>
        <v>2</v>
      </c>
      <c r="T5">
        <f ca="1">SUM($S$1:S5)</f>
        <v>21</v>
      </c>
      <c r="W5" t="s">
        <v>45</v>
      </c>
      <c r="X5" t="s">
        <v>45</v>
      </c>
      <c r="Y5">
        <f t="shared" ca="1" si="0"/>
        <v>45</v>
      </c>
      <c r="Z5">
        <f t="shared" ca="1" si="1"/>
        <v>30</v>
      </c>
      <c r="AA5">
        <f t="shared" ca="1" si="2"/>
        <v>135</v>
      </c>
    </row>
    <row r="6" spans="1:27" x14ac:dyDescent="0.25">
      <c r="A6">
        <f ca="1">SUM(OFFSET(Pauschalen!$C$1,0,0,COUNTA(Pauschalen!$C:$C),1))</f>
        <v>0</v>
      </c>
      <c r="C6" t="s">
        <v>44</v>
      </c>
      <c r="D6">
        <f t="shared" si="3"/>
        <v>1.4814814814814814</v>
      </c>
      <c r="E6" s="4" t="s">
        <v>46</v>
      </c>
      <c r="F6" s="4">
        <v>40</v>
      </c>
      <c r="G6" s="4">
        <v>27</v>
      </c>
      <c r="H6" s="4">
        <v>368</v>
      </c>
      <c r="K6" s="4" t="s">
        <v>60</v>
      </c>
      <c r="L6" s="4" t="s">
        <v>71</v>
      </c>
      <c r="M6" s="4">
        <v>46</v>
      </c>
      <c r="N6" s="4">
        <v>31</v>
      </c>
      <c r="O6" s="4">
        <v>151</v>
      </c>
      <c r="Q6" t="s">
        <v>263</v>
      </c>
      <c r="R6">
        <f ca="1">MATCH(Q6,Stadt2,0)-1</f>
        <v>21</v>
      </c>
      <c r="S6">
        <f ca="1">COUNTIF(Stadt2,Q6)</f>
        <v>2</v>
      </c>
      <c r="T6">
        <f ca="1">SUM($S$1:S6)</f>
        <v>23</v>
      </c>
      <c r="W6" t="s">
        <v>46</v>
      </c>
      <c r="X6" t="s">
        <v>46</v>
      </c>
      <c r="Y6">
        <f t="shared" ca="1" si="0"/>
        <v>40</v>
      </c>
      <c r="Z6">
        <f t="shared" ca="1" si="1"/>
        <v>27</v>
      </c>
      <c r="AA6">
        <f t="shared" ca="1" si="2"/>
        <v>368</v>
      </c>
    </row>
    <row r="7" spans="1:27" x14ac:dyDescent="0.25">
      <c r="A7">
        <f ca="1">COUNTA(Laenderliste)</f>
        <v>219</v>
      </c>
      <c r="C7" s="10" t="s">
        <v>1596</v>
      </c>
      <c r="D7">
        <f t="shared" ca="1" si="3"/>
        <v>1.5</v>
      </c>
      <c r="E7" s="50" t="s">
        <v>1553</v>
      </c>
      <c r="F7" s="50" cm="1">
        <f t="array" aca="1" ref="F7" ca="1">INDIRECT("F"&amp;J7)</f>
        <v>66</v>
      </c>
      <c r="G7" s="50" cm="1">
        <f t="array" aca="1" ref="G7" ca="1">INDIRECT("G"&amp;J7)</f>
        <v>44</v>
      </c>
      <c r="H7" s="50" cm="1">
        <f t="array" aca="1" ref="H7" ca="1">INDIRECT("H"&amp;J7)</f>
        <v>203</v>
      </c>
      <c r="I7" t="s">
        <v>233</v>
      </c>
      <c r="J7">
        <f>MATCH(I7,E:E)</f>
        <v>154</v>
      </c>
      <c r="K7" s="4" t="s">
        <v>66</v>
      </c>
      <c r="L7" s="4" t="s">
        <v>67</v>
      </c>
      <c r="M7" s="4">
        <v>83</v>
      </c>
      <c r="N7" s="4">
        <v>56</v>
      </c>
      <c r="O7" s="4">
        <v>209</v>
      </c>
      <c r="Q7" t="s">
        <v>96</v>
      </c>
      <c r="R7">
        <f ca="1">MATCH(Q7,Stadt2,0)-1</f>
        <v>23</v>
      </c>
      <c r="S7">
        <f ca="1">COUNTIF(Stadt2,Q7)</f>
        <v>6</v>
      </c>
      <c r="T7">
        <f ca="1">SUM($S$1:S7)</f>
        <v>29</v>
      </c>
      <c r="W7" t="s">
        <v>42</v>
      </c>
      <c r="X7" t="s">
        <v>42</v>
      </c>
      <c r="Y7">
        <f t="shared" ca="1" si="0"/>
        <v>42</v>
      </c>
      <c r="Z7">
        <f t="shared" ca="1" si="1"/>
        <v>28</v>
      </c>
      <c r="AA7">
        <f t="shared" ca="1" si="2"/>
        <v>166</v>
      </c>
    </row>
    <row r="8" spans="1:27" x14ac:dyDescent="0.25">
      <c r="C8" s="10" t="s">
        <v>1599</v>
      </c>
      <c r="D8">
        <f t="shared" si="3"/>
        <v>1.5</v>
      </c>
      <c r="E8" s="4" t="s">
        <v>42</v>
      </c>
      <c r="F8" s="4">
        <v>42</v>
      </c>
      <c r="G8" s="4">
        <v>28</v>
      </c>
      <c r="H8" s="4">
        <v>166</v>
      </c>
      <c r="K8" s="4" t="s">
        <v>66</v>
      </c>
      <c r="L8" s="4" t="s">
        <v>74</v>
      </c>
      <c r="M8" s="4">
        <v>57</v>
      </c>
      <c r="N8" s="4">
        <v>38</v>
      </c>
      <c r="O8" s="4">
        <v>184</v>
      </c>
      <c r="Q8" t="s">
        <v>111</v>
      </c>
      <c r="R8">
        <f ca="1">MATCH(Q8,Stadt2,0)-1</f>
        <v>29</v>
      </c>
      <c r="S8">
        <f ca="1">COUNTIF(Stadt2,Q8)</f>
        <v>3</v>
      </c>
      <c r="T8">
        <f ca="1">SUM($S$1:S8)</f>
        <v>32</v>
      </c>
      <c r="W8" t="s">
        <v>47</v>
      </c>
      <c r="X8" t="s">
        <v>47</v>
      </c>
      <c r="Y8">
        <f t="shared" ca="1" si="0"/>
        <v>42</v>
      </c>
      <c r="Z8">
        <f t="shared" ca="1" si="1"/>
        <v>28</v>
      </c>
      <c r="AA8">
        <f t="shared" ca="1" si="2"/>
        <v>119</v>
      </c>
    </row>
    <row r="9" spans="1:27" x14ac:dyDescent="0.25">
      <c r="C9" t="s">
        <v>45</v>
      </c>
      <c r="D9">
        <f t="shared" si="3"/>
        <v>1.5</v>
      </c>
      <c r="E9" s="4" t="s">
        <v>47</v>
      </c>
      <c r="F9" s="4">
        <v>42</v>
      </c>
      <c r="G9" s="4">
        <v>28</v>
      </c>
      <c r="H9" s="4">
        <v>119</v>
      </c>
      <c r="K9" s="4" t="s">
        <v>66</v>
      </c>
      <c r="L9" s="4" t="s">
        <v>68</v>
      </c>
      <c r="M9" s="4">
        <v>48</v>
      </c>
      <c r="N9" s="4">
        <v>32</v>
      </c>
      <c r="O9" s="4">
        <v>142</v>
      </c>
      <c r="Q9" t="s">
        <v>115</v>
      </c>
      <c r="R9">
        <f ca="1">MATCH(Q9,Stadt2,0)-1</f>
        <v>32</v>
      </c>
      <c r="S9">
        <f ca="1">COUNTIF(Stadt2,Q9)</f>
        <v>3</v>
      </c>
      <c r="T9">
        <f ca="1">SUM($S$1:S9)</f>
        <v>35</v>
      </c>
      <c r="W9" t="s">
        <v>48</v>
      </c>
      <c r="X9" t="s">
        <v>48</v>
      </c>
      <c r="Y9">
        <f t="shared" ca="1" si="0"/>
        <v>29</v>
      </c>
      <c r="Z9">
        <f t="shared" ca="1" si="1"/>
        <v>20</v>
      </c>
      <c r="AA9">
        <f t="shared" ca="1" si="2"/>
        <v>107</v>
      </c>
    </row>
    <row r="10" spans="1:27" x14ac:dyDescent="0.25">
      <c r="C10" t="s">
        <v>46</v>
      </c>
      <c r="D10">
        <f t="shared" si="3"/>
        <v>1.45</v>
      </c>
      <c r="E10" s="4" t="s">
        <v>48</v>
      </c>
      <c r="F10" s="4">
        <v>29</v>
      </c>
      <c r="G10" s="4">
        <v>20</v>
      </c>
      <c r="H10" s="4">
        <v>107</v>
      </c>
      <c r="K10" s="4" t="s">
        <v>66</v>
      </c>
      <c r="L10" s="4" t="s">
        <v>75</v>
      </c>
      <c r="M10" s="4">
        <v>48</v>
      </c>
      <c r="N10" s="4">
        <v>32</v>
      </c>
      <c r="O10" s="4">
        <v>142</v>
      </c>
      <c r="Q10" t="s">
        <v>121</v>
      </c>
      <c r="R10">
        <f ca="1">MATCH(Q10,Stadt2,0)-1</f>
        <v>35</v>
      </c>
      <c r="S10">
        <f ca="1">COUNTIF(Stadt2,Q10)</f>
        <v>4</v>
      </c>
      <c r="T10">
        <f ca="1">SUM($S$1:S10)</f>
        <v>39</v>
      </c>
      <c r="W10" t="s">
        <v>49</v>
      </c>
      <c r="X10" t="s">
        <v>49</v>
      </c>
      <c r="Y10">
        <f t="shared" ca="1" si="0"/>
        <v>44</v>
      </c>
      <c r="Z10">
        <f t="shared" ca="1" si="1"/>
        <v>29</v>
      </c>
      <c r="AA10">
        <f t="shared" ca="1" si="2"/>
        <v>88</v>
      </c>
    </row>
    <row r="11" spans="1:27" x14ac:dyDescent="0.25">
      <c r="C11" s="10" t="s">
        <v>1591</v>
      </c>
      <c r="D11">
        <f t="shared" si="3"/>
        <v>1.5172413793103448</v>
      </c>
      <c r="E11" s="4" t="s">
        <v>49</v>
      </c>
      <c r="F11" s="4">
        <v>44</v>
      </c>
      <c r="G11" s="4">
        <v>29</v>
      </c>
      <c r="H11" s="4">
        <v>88</v>
      </c>
      <c r="K11" s="4" t="s">
        <v>83</v>
      </c>
      <c r="L11" s="4">
        <v>75</v>
      </c>
      <c r="M11" s="4">
        <v>58</v>
      </c>
      <c r="N11" s="4">
        <v>39</v>
      </c>
      <c r="O11" s="4">
        <v>159</v>
      </c>
      <c r="P11" t="s">
        <v>84</v>
      </c>
      <c r="Q11" t="s">
        <v>186</v>
      </c>
      <c r="R11">
        <f ca="1">MATCH(Q11,Stadt2,0)-1</f>
        <v>39</v>
      </c>
      <c r="S11">
        <f ca="1">COUNTIF(Stadt2,Q11)</f>
        <v>3</v>
      </c>
      <c r="T11">
        <f ca="1">SUM($S$1:S11)</f>
        <v>42</v>
      </c>
      <c r="W11" t="s">
        <v>41</v>
      </c>
      <c r="X11" t="s">
        <v>41</v>
      </c>
      <c r="Y11">
        <f t="shared" ca="1" si="0"/>
        <v>44</v>
      </c>
      <c r="Z11">
        <f t="shared" ca="1" si="1"/>
        <v>29</v>
      </c>
      <c r="AA11">
        <f t="shared" ca="1" si="2"/>
        <v>159</v>
      </c>
    </row>
    <row r="12" spans="1:27" x14ac:dyDescent="0.25">
      <c r="C12" t="s">
        <v>1553</v>
      </c>
      <c r="D12">
        <f t="shared" si="3"/>
        <v>1.5172413793103448</v>
      </c>
      <c r="E12" s="4" t="s">
        <v>41</v>
      </c>
      <c r="F12" s="4">
        <v>44</v>
      </c>
      <c r="G12" s="4">
        <v>29</v>
      </c>
      <c r="H12" s="4">
        <v>159</v>
      </c>
      <c r="K12" s="4" t="s">
        <v>83</v>
      </c>
      <c r="L12" s="4">
        <v>77</v>
      </c>
      <c r="M12" s="4">
        <v>58</v>
      </c>
      <c r="N12" s="4">
        <v>39</v>
      </c>
      <c r="O12" s="4">
        <v>159</v>
      </c>
      <c r="Q12" t="s">
        <v>198</v>
      </c>
      <c r="R12">
        <f ca="1">MATCH(Q12,Stadt2,0)-1</f>
        <v>42</v>
      </c>
      <c r="S12">
        <f ca="1">COUNTIF(Stadt2,Q12)</f>
        <v>3</v>
      </c>
      <c r="T12">
        <f ca="1">SUM($S$1:S12)</f>
        <v>45</v>
      </c>
      <c r="W12" t="s">
        <v>53</v>
      </c>
      <c r="X12" t="s">
        <v>53</v>
      </c>
      <c r="Y12">
        <f t="shared" ca="1" si="0"/>
        <v>48</v>
      </c>
      <c r="Z12">
        <f t="shared" ca="1" si="1"/>
        <v>32</v>
      </c>
      <c r="AA12">
        <f t="shared" ca="1" si="2"/>
        <v>153</v>
      </c>
    </row>
    <row r="13" spans="1:27" x14ac:dyDescent="0.25">
      <c r="C13" t="s">
        <v>42</v>
      </c>
      <c r="D13">
        <f t="shared" si="3"/>
        <v>1.5</v>
      </c>
      <c r="E13" s="4" t="s">
        <v>53</v>
      </c>
      <c r="F13" s="4">
        <v>48</v>
      </c>
      <c r="G13" s="4">
        <v>32</v>
      </c>
      <c r="H13" s="4">
        <v>153</v>
      </c>
      <c r="K13" s="4" t="s">
        <v>83</v>
      </c>
      <c r="L13" s="4">
        <v>78</v>
      </c>
      <c r="M13" s="4">
        <v>58</v>
      </c>
      <c r="N13" s="4">
        <v>39</v>
      </c>
      <c r="O13" s="4">
        <v>159</v>
      </c>
      <c r="Q13" t="s">
        <v>196</v>
      </c>
      <c r="R13">
        <f ca="1">MATCH(Q13,Stadt2,0)-1</f>
        <v>48</v>
      </c>
      <c r="S13">
        <f ca="1">COUNTIF(Stadt2,Q13)</f>
        <v>3</v>
      </c>
      <c r="T13">
        <f ca="1">SUM($S$1:S13)</f>
        <v>48</v>
      </c>
      <c r="W13" t="s">
        <v>54</v>
      </c>
      <c r="X13" t="s">
        <v>54</v>
      </c>
      <c r="Y13">
        <f t="shared" ca="1" si="0"/>
        <v>46</v>
      </c>
      <c r="Z13">
        <f t="shared" ca="1" si="1"/>
        <v>31</v>
      </c>
      <c r="AA13">
        <f t="shared" ca="1" si="2"/>
        <v>189</v>
      </c>
    </row>
    <row r="14" spans="1:27" x14ac:dyDescent="0.25">
      <c r="C14" t="s">
        <v>47</v>
      </c>
      <c r="D14">
        <f t="shared" si="3"/>
        <v>1.4838709677419355</v>
      </c>
      <c r="E14" s="4" t="s">
        <v>54</v>
      </c>
      <c r="F14" s="4">
        <v>46</v>
      </c>
      <c r="G14" s="4">
        <v>31</v>
      </c>
      <c r="H14" s="4">
        <v>189</v>
      </c>
      <c r="K14" s="4" t="s">
        <v>83</v>
      </c>
      <c r="L14" s="4">
        <v>91</v>
      </c>
      <c r="M14" s="4">
        <v>58</v>
      </c>
      <c r="N14" s="4">
        <v>39</v>
      </c>
      <c r="O14" s="4">
        <v>159</v>
      </c>
      <c r="Q14" t="s">
        <v>204</v>
      </c>
      <c r="R14">
        <f ca="1">MATCH(Q14,Stadt2,0)-1</f>
        <v>51</v>
      </c>
      <c r="S14">
        <f ca="1">COUNTIF(Stadt2,Q14)</f>
        <v>3</v>
      </c>
      <c r="T14">
        <f ca="1">SUM($S$1:S14)</f>
        <v>51</v>
      </c>
      <c r="W14" t="s">
        <v>55</v>
      </c>
      <c r="X14" t="s">
        <v>55</v>
      </c>
      <c r="Y14">
        <f t="shared" ca="1" si="0"/>
        <v>54</v>
      </c>
      <c r="Z14">
        <f t="shared" ca="1" si="1"/>
        <v>36</v>
      </c>
      <c r="AA14">
        <f t="shared" ca="1" si="2"/>
        <v>206</v>
      </c>
    </row>
    <row r="15" spans="1:27" x14ac:dyDescent="0.25">
      <c r="C15" t="s">
        <v>48</v>
      </c>
      <c r="D15">
        <f t="shared" si="3"/>
        <v>1.5</v>
      </c>
      <c r="E15" s="4" t="s">
        <v>55</v>
      </c>
      <c r="F15" s="4">
        <v>54</v>
      </c>
      <c r="G15" s="4">
        <v>36</v>
      </c>
      <c r="H15" s="4">
        <v>206</v>
      </c>
      <c r="K15" s="4" t="s">
        <v>83</v>
      </c>
      <c r="L15" s="4">
        <v>92</v>
      </c>
      <c r="M15" s="4">
        <v>58</v>
      </c>
      <c r="N15" s="4">
        <v>39</v>
      </c>
      <c r="O15" s="4">
        <v>159</v>
      </c>
      <c r="Q15" t="s">
        <v>211</v>
      </c>
      <c r="R15">
        <f ca="1">MATCH(Q15,Stadt2,0)-1</f>
        <v>54</v>
      </c>
      <c r="S15">
        <f ca="1">COUNTIF(Stadt2,Q15)</f>
        <v>5</v>
      </c>
      <c r="T15">
        <f ca="1">SUM($S$1:S15)</f>
        <v>56</v>
      </c>
      <c r="W15" t="s">
        <v>264</v>
      </c>
      <c r="X15" t="s">
        <v>252</v>
      </c>
      <c r="Y15">
        <f t="shared" ca="1" si="0"/>
        <v>21</v>
      </c>
      <c r="Z15">
        <f t="shared" ca="1" si="1"/>
        <v>14</v>
      </c>
      <c r="AA15">
        <f t="shared" ca="1" si="2"/>
        <v>148</v>
      </c>
    </row>
    <row r="16" spans="1:27" x14ac:dyDescent="0.25">
      <c r="C16" s="10" t="s">
        <v>1593</v>
      </c>
      <c r="D16">
        <f t="shared" ca="1" si="3"/>
        <v>1.5</v>
      </c>
      <c r="E16" s="50" t="s">
        <v>264</v>
      </c>
      <c r="F16" s="50" cm="1">
        <f t="array" aca="1" ref="F16" ca="1">INDIRECT("F"&amp;J16)</f>
        <v>21</v>
      </c>
      <c r="G16" s="50" cm="1">
        <f t="array" aca="1" ref="G16" ca="1">INDIRECT("G"&amp;J16)</f>
        <v>14</v>
      </c>
      <c r="H16" s="50" cm="1">
        <f t="array" aca="1" ref="H16" ca="1">INDIRECT("H"&amp;J16)</f>
        <v>148</v>
      </c>
      <c r="I16" t="s">
        <v>252</v>
      </c>
      <c r="J16">
        <f>MATCH(I16,E:E)</f>
        <v>168</v>
      </c>
      <c r="K16" s="4" t="s">
        <v>83</v>
      </c>
      <c r="L16" s="4">
        <v>93</v>
      </c>
      <c r="M16" s="4">
        <v>58</v>
      </c>
      <c r="N16" s="4">
        <v>39</v>
      </c>
      <c r="O16" s="4">
        <v>159</v>
      </c>
      <c r="Q16" t="s">
        <v>215</v>
      </c>
      <c r="R16">
        <f ca="1">MATCH(Q16,Stadt2,0)-1</f>
        <v>59</v>
      </c>
      <c r="S16">
        <f ca="1">COUNTIF(Stadt2,Q16)</f>
        <v>3</v>
      </c>
      <c r="T16">
        <f ca="1">SUM($S$1:S16)</f>
        <v>59</v>
      </c>
      <c r="W16" t="s">
        <v>56</v>
      </c>
      <c r="X16" t="s">
        <v>56</v>
      </c>
      <c r="Y16">
        <f t="shared" ca="1" si="0"/>
        <v>59</v>
      </c>
      <c r="Z16">
        <f t="shared" ca="1" si="1"/>
        <v>40</v>
      </c>
      <c r="AA16">
        <f t="shared" ca="1" si="2"/>
        <v>141</v>
      </c>
    </row>
    <row r="17" spans="3:27" x14ac:dyDescent="0.25">
      <c r="C17" t="s">
        <v>49</v>
      </c>
      <c r="D17">
        <f t="shared" si="3"/>
        <v>1.4750000000000001</v>
      </c>
      <c r="E17" s="4" t="s">
        <v>56</v>
      </c>
      <c r="F17" s="4">
        <v>59</v>
      </c>
      <c r="G17" s="4">
        <v>40</v>
      </c>
      <c r="H17" s="4">
        <v>141</v>
      </c>
      <c r="K17" s="4" t="s">
        <v>83</v>
      </c>
      <c r="L17" s="4">
        <v>94</v>
      </c>
      <c r="M17" s="4">
        <v>58</v>
      </c>
      <c r="N17" s="4">
        <v>39</v>
      </c>
      <c r="O17" s="4">
        <v>159</v>
      </c>
      <c r="Q17" t="s">
        <v>227</v>
      </c>
      <c r="R17">
        <f ca="1">MATCH(Q17,Stadt2,0)-1</f>
        <v>62</v>
      </c>
      <c r="S17">
        <f ca="1">COUNTIF(Stadt2,Q17)</f>
        <v>3</v>
      </c>
      <c r="T17">
        <f ca="1">SUM($S$1:S17)</f>
        <v>62</v>
      </c>
      <c r="W17" t="s">
        <v>57</v>
      </c>
      <c r="X17" t="s">
        <v>57</v>
      </c>
      <c r="Y17">
        <f t="shared" ca="1" si="0"/>
        <v>40</v>
      </c>
      <c r="Z17">
        <f t="shared" ca="1" si="1"/>
        <v>27</v>
      </c>
      <c r="AA17">
        <f t="shared" ca="1" si="2"/>
        <v>168</v>
      </c>
    </row>
    <row r="18" spans="3:27" x14ac:dyDescent="0.25">
      <c r="C18" t="s">
        <v>41</v>
      </c>
      <c r="D18">
        <f t="shared" si="3"/>
        <v>1.4814814814814814</v>
      </c>
      <c r="E18" s="4" t="s">
        <v>57</v>
      </c>
      <c r="F18" s="4">
        <v>40</v>
      </c>
      <c r="G18" s="4">
        <v>27</v>
      </c>
      <c r="H18" s="4">
        <v>168</v>
      </c>
      <c r="K18" s="4" t="s">
        <v>83</v>
      </c>
      <c r="L18" s="4">
        <v>95</v>
      </c>
      <c r="M18" s="4">
        <v>58</v>
      </c>
      <c r="N18" s="4">
        <v>39</v>
      </c>
      <c r="O18" s="4">
        <v>159</v>
      </c>
      <c r="Q18" t="s">
        <v>256</v>
      </c>
      <c r="R18">
        <f ca="1">MATCH(Q18,Stadt2,0)-1</f>
        <v>65</v>
      </c>
      <c r="S18">
        <f ca="1">COUNTIF(Stadt2,Q18)</f>
        <v>10</v>
      </c>
      <c r="T18">
        <f ca="1">SUM($S$1:S18)</f>
        <v>72</v>
      </c>
      <c r="W18" t="s">
        <v>58</v>
      </c>
      <c r="X18" t="s">
        <v>58</v>
      </c>
      <c r="Y18">
        <f t="shared" ca="1" si="0"/>
        <v>46</v>
      </c>
      <c r="Z18">
        <f t="shared" ca="1" si="1"/>
        <v>31</v>
      </c>
      <c r="AA18">
        <f t="shared" ca="1" si="2"/>
        <v>108</v>
      </c>
    </row>
    <row r="19" spans="3:27" x14ac:dyDescent="0.25">
      <c r="C19" t="s">
        <v>50</v>
      </c>
      <c r="D19">
        <f t="shared" si="3"/>
        <v>1.5</v>
      </c>
      <c r="E19" s="4" t="s">
        <v>1630</v>
      </c>
      <c r="F19" s="4">
        <v>27</v>
      </c>
      <c r="G19" s="4">
        <v>18</v>
      </c>
      <c r="H19" s="4">
        <v>176</v>
      </c>
      <c r="K19" s="4" t="s">
        <v>83</v>
      </c>
      <c r="L19" s="4" t="s">
        <v>68</v>
      </c>
      <c r="M19" s="4">
        <v>53</v>
      </c>
      <c r="N19" s="4">
        <v>36</v>
      </c>
      <c r="O19" s="4">
        <v>105</v>
      </c>
      <c r="Q19" t="s">
        <v>255</v>
      </c>
      <c r="R19">
        <f ca="1">MATCH(Q19,Stadt2,0)-1</f>
        <v>75</v>
      </c>
      <c r="S19">
        <f ca="1">COUNTIF(Stadt2,Q19)</f>
        <v>10</v>
      </c>
      <c r="T19">
        <f ca="1">SUM($S$1:S19)</f>
        <v>82</v>
      </c>
      <c r="W19" t="s">
        <v>69</v>
      </c>
      <c r="X19" t="s">
        <v>69</v>
      </c>
      <c r="Y19">
        <f t="shared" ca="1" si="0"/>
        <v>32</v>
      </c>
      <c r="Z19">
        <f t="shared" ca="1" si="1"/>
        <v>21</v>
      </c>
      <c r="AA19">
        <f t="shared" ca="1" si="2"/>
        <v>109</v>
      </c>
    </row>
    <row r="20" spans="3:27" x14ac:dyDescent="0.25">
      <c r="C20" t="s">
        <v>53</v>
      </c>
      <c r="D20">
        <f t="shared" si="3"/>
        <v>1.4838709677419355</v>
      </c>
      <c r="E20" s="4" t="s">
        <v>58</v>
      </c>
      <c r="F20" s="4">
        <v>46</v>
      </c>
      <c r="G20" s="4">
        <v>31</v>
      </c>
      <c r="H20" s="4">
        <v>108</v>
      </c>
      <c r="K20" s="4" t="s">
        <v>89</v>
      </c>
      <c r="L20" s="4" t="s">
        <v>90</v>
      </c>
      <c r="M20" s="4">
        <v>40</v>
      </c>
      <c r="N20" s="4">
        <v>27</v>
      </c>
      <c r="O20" s="4">
        <v>139</v>
      </c>
      <c r="Q20" t="s">
        <v>262</v>
      </c>
      <c r="R20">
        <f ca="1">MATCH(Q20,Stadt2,0)-1</f>
        <v>85</v>
      </c>
      <c r="S20">
        <f ca="1">COUNTIF(Stadt2,Q20)</f>
        <v>2</v>
      </c>
      <c r="T20">
        <f ca="1">SUM($S$1:S20)</f>
        <v>84</v>
      </c>
      <c r="W20" t="s">
        <v>59</v>
      </c>
      <c r="X20" t="s">
        <v>59</v>
      </c>
      <c r="Y20">
        <f t="shared" ca="1" si="0"/>
        <v>40</v>
      </c>
      <c r="Z20">
        <f t="shared" ca="1" si="1"/>
        <v>27</v>
      </c>
      <c r="AA20">
        <f t="shared" ca="1" si="2"/>
        <v>105</v>
      </c>
    </row>
    <row r="21" spans="3:27" x14ac:dyDescent="0.25">
      <c r="C21" t="s">
        <v>54</v>
      </c>
      <c r="D21">
        <f t="shared" si="3"/>
        <v>1.5238095238095237</v>
      </c>
      <c r="E21" s="4" t="s">
        <v>69</v>
      </c>
      <c r="F21" s="4">
        <v>32</v>
      </c>
      <c r="G21" s="4">
        <v>21</v>
      </c>
      <c r="H21" s="4">
        <v>109</v>
      </c>
      <c r="K21" s="4" t="s">
        <v>89</v>
      </c>
      <c r="L21" s="4" t="s">
        <v>68</v>
      </c>
      <c r="M21" s="4">
        <v>36</v>
      </c>
      <c r="N21" s="4">
        <v>24</v>
      </c>
      <c r="O21" s="4">
        <v>150</v>
      </c>
      <c r="W21" t="s">
        <v>62</v>
      </c>
      <c r="X21" t="s">
        <v>62</v>
      </c>
      <c r="Y21">
        <f t="shared" ca="1" si="0"/>
        <v>45</v>
      </c>
      <c r="Z21">
        <f t="shared" ca="1" si="1"/>
        <v>30</v>
      </c>
      <c r="AA21">
        <f t="shared" ca="1" si="2"/>
        <v>110</v>
      </c>
    </row>
    <row r="22" spans="3:27" x14ac:dyDescent="0.25">
      <c r="C22" t="s">
        <v>55</v>
      </c>
      <c r="D22">
        <f t="shared" si="3"/>
        <v>1.4814814814814814</v>
      </c>
      <c r="E22" s="4" t="s">
        <v>59</v>
      </c>
      <c r="F22" s="4">
        <v>40</v>
      </c>
      <c r="G22" s="4">
        <v>27</v>
      </c>
      <c r="H22" s="4">
        <v>105</v>
      </c>
      <c r="K22" s="50" t="s">
        <v>263</v>
      </c>
      <c r="L22" s="50" t="s">
        <v>250</v>
      </c>
      <c r="M22" s="50">
        <f>M90</f>
        <v>0</v>
      </c>
      <c r="N22" s="50">
        <f>N90</f>
        <v>0</v>
      </c>
      <c r="O22" s="50">
        <f>O90</f>
        <v>0</v>
      </c>
      <c r="W22" t="s">
        <v>63</v>
      </c>
      <c r="X22" t="s">
        <v>63</v>
      </c>
      <c r="Y22">
        <f t="shared" ca="1" si="0"/>
        <v>38</v>
      </c>
      <c r="Z22">
        <f t="shared" ca="1" si="1"/>
        <v>25</v>
      </c>
      <c r="AA22">
        <f t="shared" ca="1" si="2"/>
        <v>109</v>
      </c>
    </row>
    <row r="23" spans="3:27" x14ac:dyDescent="0.25">
      <c r="C23" t="s">
        <v>264</v>
      </c>
      <c r="D23">
        <f t="shared" si="3"/>
        <v>1.5</v>
      </c>
      <c r="E23" s="4" t="s">
        <v>62</v>
      </c>
      <c r="F23" s="4">
        <v>45</v>
      </c>
      <c r="G23" s="4">
        <v>30</v>
      </c>
      <c r="H23" s="4">
        <v>110</v>
      </c>
      <c r="K23" s="50" t="s">
        <v>263</v>
      </c>
      <c r="L23" s="50" t="s">
        <v>68</v>
      </c>
      <c r="M23" s="50">
        <f>M91</f>
        <v>0</v>
      </c>
      <c r="N23" s="50">
        <f>N91</f>
        <v>0</v>
      </c>
      <c r="O23" s="50">
        <f>O91</f>
        <v>0</v>
      </c>
      <c r="W23" t="s">
        <v>72</v>
      </c>
      <c r="X23" t="s">
        <v>72</v>
      </c>
      <c r="Y23">
        <f t="shared" ca="1" si="0"/>
        <v>39</v>
      </c>
      <c r="Z23">
        <f t="shared" ca="1" si="1"/>
        <v>26</v>
      </c>
      <c r="AA23">
        <f t="shared" ca="1" si="2"/>
        <v>230</v>
      </c>
    </row>
    <row r="24" spans="3:27" x14ac:dyDescent="0.25">
      <c r="C24" t="s">
        <v>56</v>
      </c>
      <c r="D24">
        <f t="shared" si="3"/>
        <v>1.52</v>
      </c>
      <c r="E24" s="4" t="s">
        <v>63</v>
      </c>
      <c r="F24" s="4">
        <v>38</v>
      </c>
      <c r="G24" s="4">
        <v>25</v>
      </c>
      <c r="H24" s="4">
        <v>109</v>
      </c>
      <c r="K24" s="4" t="s">
        <v>96</v>
      </c>
      <c r="L24" s="4" t="s">
        <v>97</v>
      </c>
      <c r="M24" s="4">
        <v>42</v>
      </c>
      <c r="N24" s="4">
        <v>28</v>
      </c>
      <c r="O24" s="4">
        <v>155</v>
      </c>
      <c r="W24" t="s">
        <v>64</v>
      </c>
      <c r="X24" t="s">
        <v>64</v>
      </c>
      <c r="Y24">
        <f t="shared" ca="1" si="0"/>
        <v>58</v>
      </c>
      <c r="Z24">
        <f t="shared" ca="1" si="1"/>
        <v>39</v>
      </c>
      <c r="AA24">
        <f t="shared" ca="1" si="2"/>
        <v>102</v>
      </c>
    </row>
    <row r="25" spans="3:27" x14ac:dyDescent="0.25">
      <c r="C25" t="s">
        <v>57</v>
      </c>
      <c r="D25">
        <f t="shared" si="3"/>
        <v>1.5</v>
      </c>
      <c r="E25" s="4" t="s">
        <v>72</v>
      </c>
      <c r="F25" s="4">
        <v>39</v>
      </c>
      <c r="G25" s="4">
        <v>26</v>
      </c>
      <c r="H25" s="4">
        <v>230</v>
      </c>
      <c r="K25" s="4" t="s">
        <v>96</v>
      </c>
      <c r="L25" s="4" t="s">
        <v>103</v>
      </c>
      <c r="M25" s="4">
        <v>22</v>
      </c>
      <c r="N25" s="4">
        <v>15</v>
      </c>
      <c r="O25" s="4">
        <v>80</v>
      </c>
      <c r="W25" t="s">
        <v>65</v>
      </c>
      <c r="X25" t="s">
        <v>65</v>
      </c>
      <c r="Y25">
        <f t="shared" ca="1" si="0"/>
        <v>44</v>
      </c>
      <c r="Z25">
        <f t="shared" ca="1" si="1"/>
        <v>29</v>
      </c>
      <c r="AA25">
        <f t="shared" ca="1" si="2"/>
        <v>154</v>
      </c>
    </row>
    <row r="26" spans="3:27" x14ac:dyDescent="0.25">
      <c r="C26" s="10" t="s">
        <v>1590</v>
      </c>
      <c r="D26">
        <f t="shared" si="3"/>
        <v>1.4871794871794872</v>
      </c>
      <c r="E26" s="4" t="s">
        <v>64</v>
      </c>
      <c r="F26" s="4">
        <v>58</v>
      </c>
      <c r="G26" s="4">
        <v>39</v>
      </c>
      <c r="H26" s="4">
        <v>102</v>
      </c>
      <c r="K26" s="4" t="s">
        <v>96</v>
      </c>
      <c r="L26" s="4" t="s">
        <v>104</v>
      </c>
      <c r="M26" s="4">
        <v>32</v>
      </c>
      <c r="N26" s="4">
        <v>21</v>
      </c>
      <c r="O26" s="4">
        <v>167</v>
      </c>
      <c r="W26" t="s">
        <v>98</v>
      </c>
      <c r="X26" t="s">
        <v>98</v>
      </c>
      <c r="Y26">
        <f t="shared" ca="1" si="0"/>
        <v>60</v>
      </c>
      <c r="Z26">
        <f t="shared" ca="1" si="1"/>
        <v>40</v>
      </c>
      <c r="AA26">
        <f t="shared" ca="1" si="2"/>
        <v>127</v>
      </c>
    </row>
    <row r="27" spans="3:27" x14ac:dyDescent="0.25">
      <c r="C27" t="s">
        <v>1630</v>
      </c>
      <c r="D27">
        <f t="shared" si="3"/>
        <v>1.5172413793103448</v>
      </c>
      <c r="E27" s="4" t="s">
        <v>65</v>
      </c>
      <c r="F27" s="4">
        <v>44</v>
      </c>
      <c r="G27" s="4">
        <v>29</v>
      </c>
      <c r="H27" s="4">
        <v>154</v>
      </c>
      <c r="K27" s="4" t="s">
        <v>96</v>
      </c>
      <c r="L27" s="4" t="s">
        <v>105</v>
      </c>
      <c r="M27" s="4">
        <v>53</v>
      </c>
      <c r="N27" s="4">
        <v>36</v>
      </c>
      <c r="O27" s="4">
        <v>218</v>
      </c>
      <c r="W27" t="s">
        <v>99</v>
      </c>
      <c r="X27" t="s">
        <v>99</v>
      </c>
      <c r="Y27">
        <f t="shared" ca="1" si="0"/>
        <v>60</v>
      </c>
      <c r="Z27">
        <f t="shared" ca="1" si="1"/>
        <v>40</v>
      </c>
      <c r="AA27">
        <f t="shared" ca="1" si="2"/>
        <v>171</v>
      </c>
    </row>
    <row r="28" spans="3:27" x14ac:dyDescent="0.25">
      <c r="C28" t="s">
        <v>58</v>
      </c>
      <c r="D28">
        <f t="shared" si="3"/>
        <v>1.5</v>
      </c>
      <c r="E28" s="4" t="s">
        <v>98</v>
      </c>
      <c r="F28" s="4">
        <v>60</v>
      </c>
      <c r="G28" s="4">
        <v>40</v>
      </c>
      <c r="H28" s="4">
        <v>127</v>
      </c>
      <c r="K28" s="4" t="s">
        <v>96</v>
      </c>
      <c r="L28" s="4" t="s">
        <v>266</v>
      </c>
      <c r="M28" s="4">
        <v>46</v>
      </c>
      <c r="N28" s="4">
        <v>31</v>
      </c>
      <c r="O28" s="4">
        <v>211</v>
      </c>
      <c r="W28" t="s">
        <v>76</v>
      </c>
      <c r="X28" t="s">
        <v>76</v>
      </c>
      <c r="Y28">
        <f t="shared" ca="1" si="0"/>
        <v>75</v>
      </c>
      <c r="Z28">
        <f t="shared" ca="1" si="1"/>
        <v>50</v>
      </c>
      <c r="AA28">
        <f t="shared" ca="1" si="2"/>
        <v>183</v>
      </c>
    </row>
    <row r="29" spans="3:27" x14ac:dyDescent="0.25">
      <c r="C29" t="s">
        <v>69</v>
      </c>
      <c r="D29">
        <f t="shared" si="3"/>
        <v>1.5</v>
      </c>
      <c r="E29" s="4" t="s">
        <v>99</v>
      </c>
      <c r="F29" s="4">
        <v>60</v>
      </c>
      <c r="G29" s="4">
        <v>40</v>
      </c>
      <c r="H29" s="4">
        <v>171</v>
      </c>
      <c r="K29" s="4" t="s">
        <v>96</v>
      </c>
      <c r="L29" s="4" t="s">
        <v>68</v>
      </c>
      <c r="M29" s="4">
        <v>22</v>
      </c>
      <c r="N29" s="4">
        <v>15</v>
      </c>
      <c r="O29" s="4">
        <v>80</v>
      </c>
      <c r="W29" t="s">
        <v>26</v>
      </c>
      <c r="X29" t="s">
        <v>26</v>
      </c>
      <c r="Y29">
        <f t="shared" ca="1" si="0"/>
        <v>28</v>
      </c>
      <c r="Z29">
        <f t="shared" ca="1" si="1"/>
        <v>14</v>
      </c>
      <c r="AA29">
        <f t="shared" ca="1" si="2"/>
        <v>0</v>
      </c>
    </row>
    <row r="30" spans="3:27" x14ac:dyDescent="0.25">
      <c r="C30" t="s">
        <v>59</v>
      </c>
      <c r="D30">
        <f t="shared" si="3"/>
        <v>1.5</v>
      </c>
      <c r="E30" s="4" t="s">
        <v>76</v>
      </c>
      <c r="F30" s="4">
        <v>75</v>
      </c>
      <c r="G30" s="4">
        <v>50</v>
      </c>
      <c r="H30" s="4">
        <v>183</v>
      </c>
      <c r="K30" s="4" t="s">
        <v>111</v>
      </c>
      <c r="L30" s="4" t="s">
        <v>112</v>
      </c>
      <c r="M30" s="4">
        <v>42</v>
      </c>
      <c r="N30" s="4">
        <v>28</v>
      </c>
      <c r="O30" s="4">
        <v>191</v>
      </c>
      <c r="W30" t="s">
        <v>101</v>
      </c>
      <c r="X30" t="s">
        <v>101</v>
      </c>
      <c r="Y30">
        <f t="shared" ca="1" si="0"/>
        <v>50</v>
      </c>
      <c r="Z30">
        <f t="shared" ca="1" si="1"/>
        <v>33</v>
      </c>
      <c r="AA30">
        <f t="shared" ca="1" si="2"/>
        <v>167</v>
      </c>
    </row>
    <row r="31" spans="3:27" x14ac:dyDescent="0.25">
      <c r="C31" t="s">
        <v>73</v>
      </c>
      <c r="D31">
        <f t="shared" si="3"/>
        <v>2</v>
      </c>
      <c r="E31" s="4" t="s">
        <v>26</v>
      </c>
      <c r="F31" s="4">
        <v>28</v>
      </c>
      <c r="G31" s="4">
        <v>14</v>
      </c>
      <c r="H31" s="4"/>
      <c r="K31" s="4" t="s">
        <v>111</v>
      </c>
      <c r="L31" s="4" t="s">
        <v>68</v>
      </c>
      <c r="M31" s="4">
        <v>42</v>
      </c>
      <c r="N31" s="4">
        <v>28</v>
      </c>
      <c r="O31" s="4">
        <v>150</v>
      </c>
      <c r="W31" t="s">
        <v>77</v>
      </c>
      <c r="X31" t="s">
        <v>77</v>
      </c>
      <c r="Y31">
        <f t="shared" ca="1" si="0"/>
        <v>77</v>
      </c>
      <c r="Z31">
        <f t="shared" ca="1" si="1"/>
        <v>52</v>
      </c>
      <c r="AA31">
        <f t="shared" ca="1" si="2"/>
        <v>255</v>
      </c>
    </row>
    <row r="32" spans="3:27" x14ac:dyDescent="0.25">
      <c r="C32" s="10" t="s">
        <v>1589</v>
      </c>
      <c r="D32">
        <f t="shared" ca="1" si="3"/>
        <v>1.5</v>
      </c>
      <c r="E32" s="50" t="s">
        <v>1555</v>
      </c>
      <c r="F32" s="50" cm="1">
        <f t="array" aca="1" ref="F32" ca="1">INDIRECT("F"&amp;J32)</f>
        <v>66</v>
      </c>
      <c r="G32" s="50" cm="1">
        <f t="array" aca="1" ref="G32" ca="1">INDIRECT("G"&amp;J32)</f>
        <v>44</v>
      </c>
      <c r="H32" s="50" cm="1">
        <f t="array" aca="1" ref="H32" ca="1">INDIRECT("H"&amp;J32)</f>
        <v>203</v>
      </c>
      <c r="I32" t="s">
        <v>233</v>
      </c>
      <c r="J32">
        <f>MATCH(I32,E:E)</f>
        <v>154</v>
      </c>
      <c r="K32" s="4" t="s">
        <v>111</v>
      </c>
      <c r="L32" s="4" t="s">
        <v>113</v>
      </c>
      <c r="M32" s="4">
        <v>48</v>
      </c>
      <c r="N32" s="4">
        <v>32</v>
      </c>
      <c r="O32" s="4">
        <v>150</v>
      </c>
      <c r="W32" t="s">
        <v>78</v>
      </c>
      <c r="X32" t="s">
        <v>78</v>
      </c>
      <c r="Y32">
        <f t="shared" ca="1" si="0"/>
        <v>27</v>
      </c>
      <c r="Z32">
        <f t="shared" ca="1" si="1"/>
        <v>18</v>
      </c>
      <c r="AA32">
        <f t="shared" ca="1" si="2"/>
        <v>103</v>
      </c>
    </row>
    <row r="33" spans="3:27" x14ac:dyDescent="0.25">
      <c r="C33" t="s">
        <v>62</v>
      </c>
      <c r="D33">
        <f t="shared" si="3"/>
        <v>1.5151515151515151</v>
      </c>
      <c r="E33" s="4" t="s">
        <v>101</v>
      </c>
      <c r="F33" s="4">
        <v>50</v>
      </c>
      <c r="G33" s="4">
        <v>33</v>
      </c>
      <c r="H33" s="4">
        <v>167</v>
      </c>
      <c r="K33" s="4" t="s">
        <v>115</v>
      </c>
      <c r="L33" s="4" t="s">
        <v>1631</v>
      </c>
      <c r="M33" s="4">
        <v>33</v>
      </c>
      <c r="N33" s="4">
        <v>22</v>
      </c>
      <c r="O33" s="4">
        <v>141</v>
      </c>
      <c r="W33" t="s">
        <v>102</v>
      </c>
      <c r="X33" t="s">
        <v>102</v>
      </c>
      <c r="Y33">
        <f t="shared" ref="Y33:Y64" ca="1" si="4">VLOOKUP($X33,Pausch1,2,FALSE)</f>
        <v>65</v>
      </c>
      <c r="Z33">
        <f t="shared" ref="Z33:Z64" ca="1" si="5">VLOOKUP($X33,Pausch1,3,FALSE)</f>
        <v>44</v>
      </c>
      <c r="AA33">
        <f t="shared" ref="AA33:AA64" ca="1" si="6">VLOOKUP($X33,Pausch1,4,FALSE)</f>
        <v>161</v>
      </c>
    </row>
    <row r="34" spans="3:27" x14ac:dyDescent="0.25">
      <c r="C34" t="s">
        <v>63</v>
      </c>
      <c r="D34">
        <f t="shared" si="3"/>
        <v>1.4807692307692308</v>
      </c>
      <c r="E34" s="4" t="s">
        <v>77</v>
      </c>
      <c r="F34" s="4">
        <v>77</v>
      </c>
      <c r="G34" s="4">
        <v>52</v>
      </c>
      <c r="H34" s="4">
        <v>255</v>
      </c>
      <c r="K34" s="4" t="s">
        <v>115</v>
      </c>
      <c r="L34" s="4" t="s">
        <v>68</v>
      </c>
      <c r="M34" s="4">
        <v>33</v>
      </c>
      <c r="N34" s="4">
        <v>22</v>
      </c>
      <c r="O34" s="4">
        <v>141</v>
      </c>
      <c r="W34" t="s">
        <v>100</v>
      </c>
      <c r="X34" t="s">
        <v>99</v>
      </c>
      <c r="Y34">
        <f t="shared" ca="1" si="4"/>
        <v>60</v>
      </c>
      <c r="Z34">
        <f t="shared" ca="1" si="5"/>
        <v>40</v>
      </c>
      <c r="AA34">
        <f t="shared" ca="1" si="6"/>
        <v>171</v>
      </c>
    </row>
    <row r="35" spans="3:27" x14ac:dyDescent="0.25">
      <c r="C35" t="s">
        <v>72</v>
      </c>
      <c r="D35">
        <f t="shared" si="3"/>
        <v>1.5</v>
      </c>
      <c r="E35" s="4" t="s">
        <v>78</v>
      </c>
      <c r="F35" s="4">
        <v>27</v>
      </c>
      <c r="G35" s="4">
        <v>18</v>
      </c>
      <c r="H35" s="4">
        <v>103</v>
      </c>
      <c r="K35" s="4" t="s">
        <v>115</v>
      </c>
      <c r="L35" s="4" t="s">
        <v>116</v>
      </c>
      <c r="M35" s="4">
        <v>50</v>
      </c>
      <c r="N35" s="4">
        <v>33</v>
      </c>
      <c r="O35" s="4">
        <v>285</v>
      </c>
      <c r="W35" t="s">
        <v>79</v>
      </c>
      <c r="X35" t="s">
        <v>79</v>
      </c>
      <c r="Y35">
        <f t="shared" ca="1" si="4"/>
        <v>46</v>
      </c>
      <c r="Z35">
        <f t="shared" ca="1" si="5"/>
        <v>31</v>
      </c>
      <c r="AA35">
        <f t="shared" ca="1" si="6"/>
        <v>78</v>
      </c>
    </row>
    <row r="36" spans="3:27" x14ac:dyDescent="0.25">
      <c r="C36" t="s">
        <v>64</v>
      </c>
      <c r="D36">
        <f t="shared" si="3"/>
        <v>1.4772727272727273</v>
      </c>
      <c r="E36" s="4" t="s">
        <v>102</v>
      </c>
      <c r="F36" s="4">
        <v>65</v>
      </c>
      <c r="G36" s="4">
        <v>44</v>
      </c>
      <c r="H36" s="4">
        <v>161</v>
      </c>
      <c r="K36" s="4" t="s">
        <v>121</v>
      </c>
      <c r="L36" s="4" t="s">
        <v>122</v>
      </c>
      <c r="M36" s="4">
        <v>62</v>
      </c>
      <c r="N36" s="4">
        <v>41</v>
      </c>
      <c r="O36" s="4">
        <v>214</v>
      </c>
      <c r="W36" t="s">
        <v>80</v>
      </c>
      <c r="X36" t="s">
        <v>80</v>
      </c>
      <c r="Y36">
        <f t="shared" ca="1" si="4"/>
        <v>39</v>
      </c>
      <c r="Z36">
        <f t="shared" ca="1" si="5"/>
        <v>26</v>
      </c>
      <c r="AA36">
        <f t="shared" ca="1" si="6"/>
        <v>125</v>
      </c>
    </row>
    <row r="37" spans="3:27" x14ac:dyDescent="0.25">
      <c r="C37" s="10" t="s">
        <v>1586</v>
      </c>
      <c r="D37">
        <f t="shared" ca="1" si="3"/>
        <v>1.5</v>
      </c>
      <c r="E37" s="50" t="s">
        <v>100</v>
      </c>
      <c r="F37" s="50" cm="1">
        <f t="array" aca="1" ref="F37" ca="1">INDIRECT("F"&amp;J37)</f>
        <v>60</v>
      </c>
      <c r="G37" s="50" cm="1">
        <f t="array" aca="1" ref="G37" ca="1">INDIRECT("G"&amp;J37)</f>
        <v>40</v>
      </c>
      <c r="H37" s="50" cm="1">
        <f t="array" aca="1" ref="H37" ca="1">INDIRECT("H"&amp;J37)</f>
        <v>171</v>
      </c>
      <c r="I37" t="s">
        <v>99</v>
      </c>
      <c r="J37">
        <f>MATCH(I37,E:E)</f>
        <v>29</v>
      </c>
      <c r="K37" s="4" t="s">
        <v>121</v>
      </c>
      <c r="L37" s="4" t="s">
        <v>68</v>
      </c>
      <c r="M37" s="4">
        <v>54</v>
      </c>
      <c r="N37" s="4">
        <v>36</v>
      </c>
      <c r="O37" s="4">
        <v>214</v>
      </c>
      <c r="W37" t="s">
        <v>81</v>
      </c>
      <c r="X37" t="s">
        <v>81</v>
      </c>
      <c r="Y37">
        <f t="shared" ca="1" si="4"/>
        <v>32</v>
      </c>
      <c r="Z37">
        <f t="shared" ca="1" si="5"/>
        <v>21</v>
      </c>
      <c r="AA37">
        <f t="shared" ca="1" si="6"/>
        <v>183</v>
      </c>
    </row>
    <row r="38" spans="3:27" x14ac:dyDescent="0.25">
      <c r="C38" t="s">
        <v>65</v>
      </c>
      <c r="D38">
        <f t="shared" si="3"/>
        <v>1.4838709677419355</v>
      </c>
      <c r="E38" s="4" t="s">
        <v>79</v>
      </c>
      <c r="F38" s="4">
        <v>46</v>
      </c>
      <c r="G38" s="4">
        <v>31</v>
      </c>
      <c r="H38" s="4">
        <v>78</v>
      </c>
      <c r="K38" s="4" t="s">
        <v>121</v>
      </c>
      <c r="L38" s="4" t="s">
        <v>123</v>
      </c>
      <c r="M38" s="4">
        <v>54</v>
      </c>
      <c r="N38" s="4">
        <v>36</v>
      </c>
      <c r="O38" s="4">
        <v>392</v>
      </c>
      <c r="W38" t="s">
        <v>82</v>
      </c>
      <c r="X38" t="s">
        <v>82</v>
      </c>
      <c r="Y38">
        <f t="shared" ca="1" si="4"/>
        <v>54</v>
      </c>
      <c r="Z38">
        <f t="shared" ca="1" si="5"/>
        <v>36</v>
      </c>
      <c r="AA38">
        <f t="shared" ca="1" si="6"/>
        <v>171</v>
      </c>
    </row>
    <row r="39" spans="3:27" x14ac:dyDescent="0.25">
      <c r="C39" t="s">
        <v>66</v>
      </c>
      <c r="D39">
        <f t="shared" si="3"/>
        <v>1.5</v>
      </c>
      <c r="E39" s="4" t="s">
        <v>80</v>
      </c>
      <c r="F39" s="4">
        <v>39</v>
      </c>
      <c r="G39" s="4">
        <v>26</v>
      </c>
      <c r="H39" s="4">
        <v>125</v>
      </c>
      <c r="K39" s="4" t="s">
        <v>121</v>
      </c>
      <c r="L39" s="4" t="s">
        <v>124</v>
      </c>
      <c r="M39" s="4">
        <v>63</v>
      </c>
      <c r="N39" s="4">
        <v>42</v>
      </c>
      <c r="O39" s="4">
        <v>304</v>
      </c>
      <c r="W39" t="s">
        <v>85</v>
      </c>
      <c r="X39" t="s">
        <v>85</v>
      </c>
      <c r="Y39">
        <f t="shared" ca="1" si="4"/>
        <v>64</v>
      </c>
      <c r="Z39">
        <f t="shared" ca="1" si="5"/>
        <v>43</v>
      </c>
      <c r="AA39">
        <f t="shared" ca="1" si="6"/>
        <v>263</v>
      </c>
    </row>
    <row r="40" spans="3:27" x14ac:dyDescent="0.25">
      <c r="C40" t="s">
        <v>98</v>
      </c>
      <c r="D40">
        <f t="shared" si="3"/>
        <v>1.5238095238095237</v>
      </c>
      <c r="E40" s="4" t="s">
        <v>81</v>
      </c>
      <c r="F40" s="4">
        <v>32</v>
      </c>
      <c r="G40" s="4">
        <v>21</v>
      </c>
      <c r="H40" s="4">
        <v>183</v>
      </c>
      <c r="K40" s="4" t="s">
        <v>186</v>
      </c>
      <c r="L40" s="4" t="s">
        <v>187</v>
      </c>
      <c r="M40" s="4">
        <v>34</v>
      </c>
      <c r="N40" s="4">
        <v>23</v>
      </c>
      <c r="O40" s="4">
        <v>124</v>
      </c>
      <c r="W40" t="s">
        <v>86</v>
      </c>
      <c r="X40" t="s">
        <v>86</v>
      </c>
      <c r="Y40">
        <f t="shared" ca="1" si="4"/>
        <v>40</v>
      </c>
      <c r="Z40">
        <f t="shared" ca="1" si="5"/>
        <v>27</v>
      </c>
      <c r="AA40">
        <f t="shared" ca="1" si="6"/>
        <v>161</v>
      </c>
    </row>
    <row r="41" spans="3:27" x14ac:dyDescent="0.25">
      <c r="C41" t="s">
        <v>99</v>
      </c>
      <c r="D41">
        <f t="shared" si="3"/>
        <v>1.5</v>
      </c>
      <c r="E41" s="4" t="s">
        <v>82</v>
      </c>
      <c r="F41" s="4">
        <v>54</v>
      </c>
      <c r="G41" s="4">
        <v>36</v>
      </c>
      <c r="H41" s="4">
        <v>171</v>
      </c>
      <c r="K41" s="4" t="s">
        <v>186</v>
      </c>
      <c r="L41" s="4" t="s">
        <v>68</v>
      </c>
      <c r="M41" s="4">
        <v>34</v>
      </c>
      <c r="N41" s="4">
        <v>23</v>
      </c>
      <c r="O41" s="4">
        <v>124</v>
      </c>
      <c r="W41" t="s">
        <v>87</v>
      </c>
      <c r="X41" t="s">
        <v>87</v>
      </c>
      <c r="Y41">
        <f t="shared" ca="1" si="4"/>
        <v>45</v>
      </c>
      <c r="Z41">
        <f t="shared" ca="1" si="5"/>
        <v>30</v>
      </c>
      <c r="AA41">
        <f t="shared" ca="1" si="6"/>
        <v>87</v>
      </c>
    </row>
    <row r="42" spans="3:27" x14ac:dyDescent="0.25">
      <c r="C42" s="10" t="s">
        <v>1594</v>
      </c>
      <c r="D42">
        <f t="shared" si="3"/>
        <v>1.4883720930232558</v>
      </c>
      <c r="E42" s="4" t="s">
        <v>85</v>
      </c>
      <c r="F42" s="4">
        <v>64</v>
      </c>
      <c r="G42" s="4">
        <v>43</v>
      </c>
      <c r="H42" s="4">
        <v>263</v>
      </c>
      <c r="K42" s="4" t="s">
        <v>186</v>
      </c>
      <c r="L42" s="4" t="s">
        <v>188</v>
      </c>
      <c r="M42" s="4">
        <v>40</v>
      </c>
      <c r="N42" s="4">
        <v>27</v>
      </c>
      <c r="O42" s="4">
        <v>143</v>
      </c>
      <c r="W42" t="s">
        <v>88</v>
      </c>
      <c r="X42" t="s">
        <v>88</v>
      </c>
      <c r="Y42">
        <f t="shared" ca="1" si="4"/>
        <v>46</v>
      </c>
      <c r="Z42">
        <f t="shared" ca="1" si="5"/>
        <v>31</v>
      </c>
      <c r="AA42">
        <f t="shared" ca="1" si="6"/>
        <v>203</v>
      </c>
    </row>
    <row r="43" spans="3:27" x14ac:dyDescent="0.25">
      <c r="C43" t="s">
        <v>76</v>
      </c>
      <c r="D43">
        <f t="shared" si="3"/>
        <v>1.4814814814814814</v>
      </c>
      <c r="E43" s="4" t="s">
        <v>86</v>
      </c>
      <c r="F43" s="4">
        <v>40</v>
      </c>
      <c r="G43" s="4">
        <v>27</v>
      </c>
      <c r="H43" s="4">
        <v>161</v>
      </c>
      <c r="K43" s="4" t="s">
        <v>198</v>
      </c>
      <c r="L43" s="4" t="s">
        <v>193</v>
      </c>
      <c r="M43" s="4">
        <v>30</v>
      </c>
      <c r="N43" s="4">
        <v>20</v>
      </c>
      <c r="O43" s="4">
        <v>235</v>
      </c>
      <c r="W43" t="s">
        <v>91</v>
      </c>
      <c r="X43" t="s">
        <v>91</v>
      </c>
      <c r="Y43">
        <f t="shared" ca="1" si="4"/>
        <v>46</v>
      </c>
      <c r="Z43">
        <f t="shared" ca="1" si="5"/>
        <v>31</v>
      </c>
      <c r="AA43">
        <f t="shared" ca="1" si="6"/>
        <v>124</v>
      </c>
    </row>
    <row r="44" spans="3:27" x14ac:dyDescent="0.25">
      <c r="C44" t="s">
        <v>1555</v>
      </c>
      <c r="D44">
        <f t="shared" si="3"/>
        <v>1.5</v>
      </c>
      <c r="E44" s="4" t="s">
        <v>87</v>
      </c>
      <c r="F44" s="4">
        <v>45</v>
      </c>
      <c r="G44" s="4">
        <v>30</v>
      </c>
      <c r="H44" s="4">
        <v>87</v>
      </c>
      <c r="K44" s="4" t="s">
        <v>198</v>
      </c>
      <c r="L44" s="4" t="s">
        <v>68</v>
      </c>
      <c r="M44" s="4">
        <v>28</v>
      </c>
      <c r="N44" s="4">
        <v>19</v>
      </c>
      <c r="O44" s="4">
        <v>133</v>
      </c>
      <c r="W44" t="s">
        <v>92</v>
      </c>
      <c r="X44" t="s">
        <v>92</v>
      </c>
      <c r="Y44">
        <f t="shared" ca="1" si="4"/>
        <v>59</v>
      </c>
      <c r="Z44">
        <f t="shared" ca="1" si="5"/>
        <v>40</v>
      </c>
      <c r="AA44">
        <f t="shared" ca="1" si="6"/>
        <v>140</v>
      </c>
    </row>
    <row r="45" spans="3:27" x14ac:dyDescent="0.25">
      <c r="C45" t="s">
        <v>101</v>
      </c>
      <c r="D45">
        <f t="shared" si="3"/>
        <v>1.4838709677419355</v>
      </c>
      <c r="E45" s="4" t="s">
        <v>88</v>
      </c>
      <c r="F45" s="4">
        <v>46</v>
      </c>
      <c r="G45" s="4">
        <v>31</v>
      </c>
      <c r="H45" s="4">
        <v>203</v>
      </c>
      <c r="K45" s="4" t="s">
        <v>198</v>
      </c>
      <c r="L45" s="4" t="s">
        <v>199</v>
      </c>
      <c r="M45" s="4">
        <v>28</v>
      </c>
      <c r="N45" s="4">
        <v>19</v>
      </c>
      <c r="O45" s="4">
        <v>133</v>
      </c>
      <c r="W45" t="s">
        <v>93</v>
      </c>
      <c r="X45" t="s">
        <v>93</v>
      </c>
      <c r="Y45">
        <f t="shared" ca="1" si="4"/>
        <v>32</v>
      </c>
      <c r="Z45">
        <f t="shared" ca="1" si="5"/>
        <v>21</v>
      </c>
      <c r="AA45">
        <f t="shared" ca="1" si="6"/>
        <v>113</v>
      </c>
    </row>
    <row r="46" spans="3:27" x14ac:dyDescent="0.25">
      <c r="C46" t="s">
        <v>77</v>
      </c>
      <c r="D46">
        <f t="shared" ca="1" si="3"/>
        <v>1.5</v>
      </c>
      <c r="E46" s="50" t="s">
        <v>1556</v>
      </c>
      <c r="F46" s="50" cm="1">
        <f t="array" aca="1" ref="F46" ca="1">INDIRECT("F"&amp;J46)</f>
        <v>66</v>
      </c>
      <c r="G46" s="50" cm="1">
        <f t="array" aca="1" ref="G46" ca="1">INDIRECT("G"&amp;J46)</f>
        <v>44</v>
      </c>
      <c r="H46" s="50" cm="1">
        <f t="array" aca="1" ref="H46" ca="1">INDIRECT("H"&amp;J46)</f>
        <v>203</v>
      </c>
      <c r="I46" t="s">
        <v>233</v>
      </c>
      <c r="J46">
        <f>MATCH(I46,E:E)</f>
        <v>154</v>
      </c>
      <c r="K46" s="50" t="s">
        <v>411</v>
      </c>
      <c r="L46" s="50" t="s">
        <v>193</v>
      </c>
      <c r="M46" s="50">
        <f>M43</f>
        <v>30</v>
      </c>
      <c r="N46" s="50">
        <f>N43</f>
        <v>20</v>
      </c>
      <c r="O46" s="50">
        <f>O43</f>
        <v>235</v>
      </c>
      <c r="W46" t="s">
        <v>94</v>
      </c>
      <c r="X46" t="s">
        <v>94</v>
      </c>
      <c r="Y46">
        <f t="shared" ca="1" si="4"/>
        <v>58</v>
      </c>
      <c r="Z46">
        <f t="shared" ca="1" si="5"/>
        <v>39</v>
      </c>
      <c r="AA46">
        <f t="shared" ca="1" si="6"/>
        <v>130</v>
      </c>
    </row>
    <row r="47" spans="3:27" x14ac:dyDescent="0.25">
      <c r="C47" t="s">
        <v>78</v>
      </c>
      <c r="D47">
        <f t="shared" si="3"/>
        <v>1.4838709677419355</v>
      </c>
      <c r="E47" s="4" t="s">
        <v>91</v>
      </c>
      <c r="F47" s="4">
        <v>46</v>
      </c>
      <c r="G47" s="4">
        <v>31</v>
      </c>
      <c r="H47" s="4">
        <v>124</v>
      </c>
      <c r="K47" s="50" t="s">
        <v>411</v>
      </c>
      <c r="L47" s="50" t="s">
        <v>68</v>
      </c>
      <c r="M47" s="50">
        <f>M44</f>
        <v>28</v>
      </c>
      <c r="N47" s="50">
        <f>N44</f>
        <v>19</v>
      </c>
      <c r="O47" s="50">
        <f>O44</f>
        <v>133</v>
      </c>
      <c r="W47" t="s">
        <v>95</v>
      </c>
      <c r="X47" t="s">
        <v>95</v>
      </c>
      <c r="Y47">
        <f t="shared" ca="1" si="4"/>
        <v>57</v>
      </c>
      <c r="Z47">
        <f t="shared" ca="1" si="5"/>
        <v>38</v>
      </c>
      <c r="AA47">
        <f t="shared" ca="1" si="6"/>
        <v>198</v>
      </c>
    </row>
    <row r="48" spans="3:27" x14ac:dyDescent="0.25">
      <c r="C48" t="s">
        <v>102</v>
      </c>
      <c r="D48">
        <f t="shared" si="3"/>
        <v>1.4750000000000001</v>
      </c>
      <c r="E48" s="4" t="s">
        <v>92</v>
      </c>
      <c r="F48" s="4">
        <v>59</v>
      </c>
      <c r="G48" s="4">
        <v>40</v>
      </c>
      <c r="H48" s="4">
        <v>140</v>
      </c>
      <c r="K48" s="50" t="s">
        <v>411</v>
      </c>
      <c r="L48" s="50" t="s">
        <v>199</v>
      </c>
      <c r="M48" s="50">
        <f>M45</f>
        <v>28</v>
      </c>
      <c r="N48" s="50">
        <f>N45</f>
        <v>19</v>
      </c>
      <c r="O48" s="50">
        <f>O45</f>
        <v>133</v>
      </c>
      <c r="W48" t="s">
        <v>106</v>
      </c>
      <c r="X48" t="s">
        <v>106</v>
      </c>
      <c r="Y48">
        <f t="shared" ca="1" si="4"/>
        <v>45</v>
      </c>
      <c r="Z48">
        <f t="shared" ca="1" si="5"/>
        <v>30</v>
      </c>
      <c r="AA48">
        <f t="shared" ca="1" si="6"/>
        <v>179</v>
      </c>
    </row>
    <row r="49" spans="3:27" x14ac:dyDescent="0.25">
      <c r="C49" t="s">
        <v>100</v>
      </c>
      <c r="D49">
        <f t="shared" si="3"/>
        <v>1.5238095238095237</v>
      </c>
      <c r="E49" s="4" t="s">
        <v>93</v>
      </c>
      <c r="F49" s="4">
        <v>32</v>
      </c>
      <c r="G49" s="4">
        <v>21</v>
      </c>
      <c r="H49" s="4">
        <v>113</v>
      </c>
      <c r="K49" s="4" t="s">
        <v>196</v>
      </c>
      <c r="L49" s="4" t="s">
        <v>197</v>
      </c>
      <c r="M49" s="4">
        <v>57</v>
      </c>
      <c r="N49" s="4">
        <v>38</v>
      </c>
      <c r="O49" s="4">
        <v>181</v>
      </c>
      <c r="W49" t="s">
        <v>107</v>
      </c>
      <c r="X49" t="s">
        <v>107</v>
      </c>
      <c r="Y49">
        <f t="shared" ca="1" si="4"/>
        <v>33</v>
      </c>
      <c r="Z49">
        <f t="shared" ca="1" si="5"/>
        <v>22</v>
      </c>
      <c r="AA49">
        <f t="shared" ca="1" si="6"/>
        <v>196</v>
      </c>
    </row>
    <row r="50" spans="3:27" x14ac:dyDescent="0.25">
      <c r="C50" t="s">
        <v>79</v>
      </c>
      <c r="D50">
        <f t="shared" ca="1" si="3"/>
        <v>1.5</v>
      </c>
      <c r="E50" s="50" t="s">
        <v>1557</v>
      </c>
      <c r="F50" s="50" cm="1">
        <f t="array" aca="1" ref="F50" ca="1">INDIRECT("F"&amp;J50)</f>
        <v>66</v>
      </c>
      <c r="G50" s="50" cm="1">
        <f t="array" aca="1" ref="G50" ca="1">INDIRECT("G"&amp;J50)</f>
        <v>44</v>
      </c>
      <c r="H50" s="50" cm="1">
        <f t="array" aca="1" ref="H50" ca="1">INDIRECT("H"&amp;J50)</f>
        <v>203</v>
      </c>
      <c r="I50" t="s">
        <v>233</v>
      </c>
      <c r="J50">
        <f>MATCH(I50,E:E)</f>
        <v>154</v>
      </c>
      <c r="K50" s="4" t="s">
        <v>196</v>
      </c>
      <c r="L50" s="4" t="s">
        <v>68</v>
      </c>
      <c r="M50" s="4">
        <v>56</v>
      </c>
      <c r="N50" s="4">
        <v>37</v>
      </c>
      <c r="O50" s="4">
        <v>181</v>
      </c>
      <c r="W50" t="s">
        <v>108</v>
      </c>
      <c r="X50" t="s">
        <v>108</v>
      </c>
      <c r="Y50">
        <f t="shared" ca="1" si="4"/>
        <v>64</v>
      </c>
      <c r="Z50">
        <f t="shared" ca="1" si="5"/>
        <v>43</v>
      </c>
      <c r="AA50">
        <f t="shared" ca="1" si="6"/>
        <v>164</v>
      </c>
    </row>
    <row r="51" spans="3:27" x14ac:dyDescent="0.25">
      <c r="C51" t="s">
        <v>80</v>
      </c>
      <c r="D51">
        <f t="shared" si="3"/>
        <v>1.4871794871794872</v>
      </c>
      <c r="E51" s="4" t="s">
        <v>94</v>
      </c>
      <c r="F51" s="4">
        <v>58</v>
      </c>
      <c r="G51" s="4">
        <v>39</v>
      </c>
      <c r="H51" s="4">
        <v>130</v>
      </c>
      <c r="K51" s="4" t="s">
        <v>196</v>
      </c>
      <c r="L51" s="4" t="s">
        <v>202</v>
      </c>
      <c r="M51" s="4">
        <v>56</v>
      </c>
      <c r="N51" s="4">
        <v>37</v>
      </c>
      <c r="O51" s="4">
        <v>186</v>
      </c>
      <c r="W51" t="s">
        <v>109</v>
      </c>
      <c r="X51" t="s">
        <v>109</v>
      </c>
      <c r="Y51">
        <f t="shared" ca="1" si="4"/>
        <v>62</v>
      </c>
      <c r="Z51">
        <f t="shared" ca="1" si="5"/>
        <v>41</v>
      </c>
      <c r="AA51">
        <f t="shared" ca="1" si="6"/>
        <v>187</v>
      </c>
    </row>
    <row r="52" spans="3:27" x14ac:dyDescent="0.25">
      <c r="C52" s="10" t="s">
        <v>1588</v>
      </c>
      <c r="D52">
        <f t="shared" si="3"/>
        <v>1.5</v>
      </c>
      <c r="E52" s="4" t="s">
        <v>95</v>
      </c>
      <c r="F52" s="4">
        <v>57</v>
      </c>
      <c r="G52" s="4">
        <v>38</v>
      </c>
      <c r="H52" s="4">
        <v>198</v>
      </c>
      <c r="K52" s="4" t="s">
        <v>204</v>
      </c>
      <c r="L52" s="4" t="s">
        <v>1634</v>
      </c>
      <c r="M52" s="4">
        <v>82</v>
      </c>
      <c r="N52" s="4">
        <v>55</v>
      </c>
      <c r="O52" s="4">
        <v>195</v>
      </c>
      <c r="W52" t="s">
        <v>110</v>
      </c>
      <c r="X52" t="s">
        <v>110</v>
      </c>
      <c r="Y52">
        <f t="shared" ca="1" si="4"/>
        <v>59</v>
      </c>
      <c r="Z52">
        <f t="shared" ca="1" si="5"/>
        <v>40</v>
      </c>
      <c r="AA52">
        <f t="shared" ca="1" si="6"/>
        <v>268</v>
      </c>
    </row>
    <row r="53" spans="3:27" x14ac:dyDescent="0.25">
      <c r="C53" t="s">
        <v>81</v>
      </c>
      <c r="D53">
        <f t="shared" si="3"/>
        <v>1.5</v>
      </c>
      <c r="E53" s="4" t="s">
        <v>106</v>
      </c>
      <c r="F53" s="4">
        <v>45</v>
      </c>
      <c r="G53" s="4">
        <v>30</v>
      </c>
      <c r="H53" s="4">
        <v>179</v>
      </c>
      <c r="K53" s="4" t="s">
        <v>204</v>
      </c>
      <c r="L53" s="4" t="s">
        <v>205</v>
      </c>
      <c r="M53" s="4">
        <v>70</v>
      </c>
      <c r="N53" s="4">
        <v>47</v>
      </c>
      <c r="O53" s="4">
        <v>197</v>
      </c>
      <c r="W53" t="s">
        <v>114</v>
      </c>
      <c r="X53" t="s">
        <v>114</v>
      </c>
      <c r="Y53">
        <f t="shared" ca="1" si="4"/>
        <v>39</v>
      </c>
      <c r="Z53">
        <f t="shared" ca="1" si="5"/>
        <v>26</v>
      </c>
      <c r="AA53">
        <f t="shared" ca="1" si="6"/>
        <v>171</v>
      </c>
    </row>
    <row r="54" spans="3:27" x14ac:dyDescent="0.25">
      <c r="C54" t="s">
        <v>82</v>
      </c>
      <c r="D54">
        <f t="shared" si="3"/>
        <v>1.5</v>
      </c>
      <c r="E54" s="4" t="s">
        <v>107</v>
      </c>
      <c r="F54" s="4">
        <v>33</v>
      </c>
      <c r="G54" s="4">
        <v>22</v>
      </c>
      <c r="H54" s="4">
        <v>196</v>
      </c>
      <c r="K54" s="4" t="s">
        <v>204</v>
      </c>
      <c r="L54" s="4" t="s">
        <v>68</v>
      </c>
      <c r="M54" s="4">
        <v>70</v>
      </c>
      <c r="N54" s="4">
        <v>47</v>
      </c>
      <c r="O54" s="4">
        <v>195</v>
      </c>
      <c r="W54" t="s">
        <v>117</v>
      </c>
      <c r="X54" t="s">
        <v>117</v>
      </c>
      <c r="Y54">
        <f t="shared" ca="1" si="4"/>
        <v>24</v>
      </c>
      <c r="Z54">
        <f t="shared" ca="1" si="5"/>
        <v>16</v>
      </c>
      <c r="AA54">
        <f t="shared" ca="1" si="6"/>
        <v>95</v>
      </c>
    </row>
    <row r="55" spans="3:27" x14ac:dyDescent="0.25">
      <c r="C55" t="s">
        <v>83</v>
      </c>
      <c r="D55">
        <f t="shared" si="3"/>
        <v>1.4883720930232558</v>
      </c>
      <c r="E55" s="4" t="s">
        <v>108</v>
      </c>
      <c r="F55" s="4">
        <v>64</v>
      </c>
      <c r="G55" s="4">
        <v>43</v>
      </c>
      <c r="H55" s="4">
        <v>164</v>
      </c>
      <c r="K55" s="4" t="s">
        <v>211</v>
      </c>
      <c r="L55" s="4" t="s">
        <v>212</v>
      </c>
      <c r="M55" s="4">
        <v>34</v>
      </c>
      <c r="N55" s="4">
        <v>23</v>
      </c>
      <c r="O55" s="4">
        <v>144</v>
      </c>
      <c r="W55" t="s">
        <v>118</v>
      </c>
      <c r="X55" t="s">
        <v>118</v>
      </c>
      <c r="Y55">
        <f t="shared" ca="1" si="4"/>
        <v>57</v>
      </c>
      <c r="Z55">
        <f t="shared" ca="1" si="5"/>
        <v>38</v>
      </c>
      <c r="AA55">
        <f t="shared" ca="1" si="6"/>
        <v>134</v>
      </c>
    </row>
    <row r="56" spans="3:27" x14ac:dyDescent="0.25">
      <c r="C56" s="10" t="s">
        <v>1573</v>
      </c>
      <c r="D56">
        <f t="shared" si="3"/>
        <v>1.5121951219512195</v>
      </c>
      <c r="E56" s="4" t="s">
        <v>109</v>
      </c>
      <c r="F56" s="4">
        <v>62</v>
      </c>
      <c r="G56" s="4">
        <v>41</v>
      </c>
      <c r="H56" s="4">
        <v>187</v>
      </c>
      <c r="K56" s="4" t="s">
        <v>211</v>
      </c>
      <c r="L56" s="4" t="s">
        <v>230</v>
      </c>
      <c r="M56" s="4">
        <v>36</v>
      </c>
      <c r="N56" s="4">
        <v>24</v>
      </c>
      <c r="O56" s="4">
        <v>103</v>
      </c>
      <c r="W56" t="s">
        <v>119</v>
      </c>
      <c r="X56" t="s">
        <v>119</v>
      </c>
      <c r="Y56">
        <f t="shared" ca="1" si="4"/>
        <v>42</v>
      </c>
      <c r="Z56">
        <f t="shared" ca="1" si="5"/>
        <v>28</v>
      </c>
      <c r="AA56">
        <f t="shared" ca="1" si="6"/>
        <v>108</v>
      </c>
    </row>
    <row r="57" spans="3:27" x14ac:dyDescent="0.25">
      <c r="C57" t="s">
        <v>85</v>
      </c>
      <c r="D57">
        <f t="shared" si="3"/>
        <v>1.4750000000000001</v>
      </c>
      <c r="E57" s="4" t="s">
        <v>110</v>
      </c>
      <c r="F57" s="4">
        <v>59</v>
      </c>
      <c r="G57" s="4">
        <v>40</v>
      </c>
      <c r="H57" s="4">
        <v>268</v>
      </c>
      <c r="K57" s="4" t="s">
        <v>211</v>
      </c>
      <c r="L57" s="4" t="s">
        <v>213</v>
      </c>
      <c r="M57" s="4">
        <v>42</v>
      </c>
      <c r="N57" s="4">
        <v>28</v>
      </c>
      <c r="O57" s="4">
        <v>131</v>
      </c>
      <c r="W57" t="s">
        <v>120</v>
      </c>
      <c r="X57" t="s">
        <v>120</v>
      </c>
      <c r="Y57">
        <f t="shared" ca="1" si="4"/>
        <v>56</v>
      </c>
      <c r="Z57">
        <f t="shared" ca="1" si="5"/>
        <v>37</v>
      </c>
      <c r="AA57">
        <f t="shared" ca="1" si="6"/>
        <v>275</v>
      </c>
    </row>
    <row r="58" spans="3:27" x14ac:dyDescent="0.25">
      <c r="C58" t="s">
        <v>86</v>
      </c>
      <c r="D58">
        <f t="shared" si="3"/>
        <v>1.5</v>
      </c>
      <c r="E58" s="4" t="s">
        <v>114</v>
      </c>
      <c r="F58" s="4">
        <v>39</v>
      </c>
      <c r="G58" s="4">
        <v>26</v>
      </c>
      <c r="H58" s="4">
        <v>171</v>
      </c>
      <c r="K58" s="4" t="s">
        <v>211</v>
      </c>
      <c r="L58" s="4" t="s">
        <v>231</v>
      </c>
      <c r="M58" s="4">
        <v>44</v>
      </c>
      <c r="N58" s="4">
        <v>29</v>
      </c>
      <c r="O58" s="4">
        <v>142</v>
      </c>
      <c r="W58" t="s">
        <v>130</v>
      </c>
      <c r="X58" t="s">
        <v>130</v>
      </c>
      <c r="Y58">
        <f t="shared" ca="1" si="4"/>
        <v>38</v>
      </c>
      <c r="Z58">
        <f t="shared" ca="1" si="5"/>
        <v>25</v>
      </c>
      <c r="AA58">
        <f t="shared" ca="1" si="6"/>
        <v>90</v>
      </c>
    </row>
    <row r="59" spans="3:27" x14ac:dyDescent="0.25">
      <c r="C59" t="s">
        <v>87</v>
      </c>
      <c r="D59">
        <f t="shared" si="3"/>
        <v>1.5</v>
      </c>
      <c r="E59" s="4" t="s">
        <v>117</v>
      </c>
      <c r="F59" s="4">
        <v>24</v>
      </c>
      <c r="G59" s="4">
        <v>16</v>
      </c>
      <c r="H59" s="4">
        <v>95</v>
      </c>
      <c r="K59" s="4" t="s">
        <v>211</v>
      </c>
      <c r="L59" s="4" t="s">
        <v>68</v>
      </c>
      <c r="M59" s="4">
        <v>34</v>
      </c>
      <c r="N59" s="4">
        <v>23</v>
      </c>
      <c r="O59" s="4">
        <v>103</v>
      </c>
      <c r="W59" t="s">
        <v>125</v>
      </c>
      <c r="X59" t="s">
        <v>125</v>
      </c>
      <c r="Y59">
        <f t="shared" ca="1" si="4"/>
        <v>33</v>
      </c>
      <c r="Z59">
        <f t="shared" ca="1" si="5"/>
        <v>22</v>
      </c>
      <c r="AA59">
        <f t="shared" ca="1" si="6"/>
        <v>108</v>
      </c>
    </row>
    <row r="60" spans="3:27" x14ac:dyDescent="0.25">
      <c r="C60" t="s">
        <v>88</v>
      </c>
      <c r="D60">
        <f t="shared" si="3"/>
        <v>1.5</v>
      </c>
      <c r="E60" s="4" t="s">
        <v>118</v>
      </c>
      <c r="F60" s="4">
        <v>57</v>
      </c>
      <c r="G60" s="4">
        <v>38</v>
      </c>
      <c r="H60" s="4">
        <v>134</v>
      </c>
      <c r="K60" s="4" t="s">
        <v>215</v>
      </c>
      <c r="L60" s="4" t="s">
        <v>217</v>
      </c>
      <c r="M60" s="4">
        <v>36</v>
      </c>
      <c r="N60" s="4">
        <v>24</v>
      </c>
      <c r="O60" s="4">
        <v>129</v>
      </c>
      <c r="W60" t="s">
        <v>126</v>
      </c>
      <c r="X60" t="s">
        <v>126</v>
      </c>
      <c r="Y60">
        <f t="shared" ca="1" si="4"/>
        <v>81</v>
      </c>
      <c r="Z60">
        <f t="shared" ca="1" si="5"/>
        <v>54</v>
      </c>
      <c r="AA60">
        <f t="shared" ca="1" si="6"/>
        <v>128</v>
      </c>
    </row>
    <row r="61" spans="3:27" x14ac:dyDescent="0.25">
      <c r="C61" s="10" t="s">
        <v>1587</v>
      </c>
      <c r="D61">
        <f t="shared" si="3"/>
        <v>1.5</v>
      </c>
      <c r="E61" s="4" t="s">
        <v>119</v>
      </c>
      <c r="F61" s="4">
        <v>42</v>
      </c>
      <c r="G61" s="4">
        <v>28</v>
      </c>
      <c r="H61" s="4">
        <v>108</v>
      </c>
      <c r="K61" s="4" t="s">
        <v>215</v>
      </c>
      <c r="L61" s="4" t="s">
        <v>216</v>
      </c>
      <c r="M61" s="4">
        <v>33</v>
      </c>
      <c r="N61" s="4">
        <v>22</v>
      </c>
      <c r="O61" s="4">
        <v>130</v>
      </c>
      <c r="W61" t="s">
        <v>127</v>
      </c>
      <c r="X61" t="s">
        <v>127</v>
      </c>
      <c r="Y61">
        <f t="shared" ca="1" si="4"/>
        <v>48</v>
      </c>
      <c r="Z61">
        <f t="shared" ca="1" si="5"/>
        <v>32</v>
      </c>
      <c r="AA61">
        <f t="shared" ca="1" si="6"/>
        <v>217</v>
      </c>
    </row>
    <row r="62" spans="3:27" x14ac:dyDescent="0.25">
      <c r="C62" t="s">
        <v>1556</v>
      </c>
      <c r="D62">
        <f t="shared" si="3"/>
        <v>1.5135135135135136</v>
      </c>
      <c r="E62" s="4" t="s">
        <v>120</v>
      </c>
      <c r="F62" s="4">
        <v>56</v>
      </c>
      <c r="G62" s="4">
        <v>37</v>
      </c>
      <c r="H62" s="4">
        <v>275</v>
      </c>
      <c r="K62" s="4" t="s">
        <v>215</v>
      </c>
      <c r="L62" s="4" t="s">
        <v>68</v>
      </c>
      <c r="M62" s="4">
        <v>29</v>
      </c>
      <c r="N62" s="4">
        <v>20</v>
      </c>
      <c r="O62" s="4">
        <v>109</v>
      </c>
      <c r="W62" t="s">
        <v>128</v>
      </c>
      <c r="X62" t="s">
        <v>128</v>
      </c>
      <c r="Y62">
        <f t="shared" ca="1" si="4"/>
        <v>35</v>
      </c>
      <c r="Z62">
        <f t="shared" ca="1" si="5"/>
        <v>24</v>
      </c>
      <c r="AA62">
        <f t="shared" ca="1" si="6"/>
        <v>80</v>
      </c>
    </row>
    <row r="63" spans="3:27" x14ac:dyDescent="0.25">
      <c r="C63" t="s">
        <v>89</v>
      </c>
      <c r="D63">
        <f t="shared" si="3"/>
        <v>1.52</v>
      </c>
      <c r="E63" s="4" t="s">
        <v>130</v>
      </c>
      <c r="F63" s="4">
        <v>38</v>
      </c>
      <c r="G63" s="4">
        <v>25</v>
      </c>
      <c r="H63" s="4">
        <v>90</v>
      </c>
      <c r="K63" s="4" t="s">
        <v>227</v>
      </c>
      <c r="L63" s="4" t="s">
        <v>1633</v>
      </c>
      <c r="M63" s="4">
        <v>32</v>
      </c>
      <c r="N63" s="4">
        <v>21</v>
      </c>
      <c r="O63" s="4">
        <v>110</v>
      </c>
      <c r="W63" t="s">
        <v>129</v>
      </c>
      <c r="X63" t="s">
        <v>129</v>
      </c>
      <c r="Y63">
        <f t="shared" ca="1" si="4"/>
        <v>34</v>
      </c>
      <c r="Z63">
        <f t="shared" ca="1" si="5"/>
        <v>23</v>
      </c>
      <c r="AA63">
        <f t="shared" ca="1" si="6"/>
        <v>123</v>
      </c>
    </row>
    <row r="64" spans="3:27" x14ac:dyDescent="0.25">
      <c r="C64" t="s">
        <v>263</v>
      </c>
      <c r="D64">
        <f t="shared" si="3"/>
        <v>1.5</v>
      </c>
      <c r="E64" s="4" t="s">
        <v>125</v>
      </c>
      <c r="F64" s="4">
        <v>33</v>
      </c>
      <c r="G64" s="4">
        <v>22</v>
      </c>
      <c r="H64" s="4">
        <v>108</v>
      </c>
      <c r="K64" s="4" t="s">
        <v>227</v>
      </c>
      <c r="L64" s="4" t="s">
        <v>235</v>
      </c>
      <c r="M64" s="4">
        <v>44</v>
      </c>
      <c r="N64" s="4">
        <v>29</v>
      </c>
      <c r="O64" s="4">
        <v>120</v>
      </c>
      <c r="W64" t="s">
        <v>132</v>
      </c>
      <c r="X64" t="s">
        <v>132</v>
      </c>
      <c r="Y64">
        <f t="shared" ca="1" si="4"/>
        <v>65</v>
      </c>
      <c r="Z64">
        <f t="shared" ca="1" si="5"/>
        <v>44</v>
      </c>
      <c r="AA64">
        <f t="shared" ca="1" si="6"/>
        <v>337</v>
      </c>
    </row>
    <row r="65" spans="3:27" x14ac:dyDescent="0.25">
      <c r="C65" s="10" t="s">
        <v>1577</v>
      </c>
      <c r="D65">
        <f t="shared" si="3"/>
        <v>1.5</v>
      </c>
      <c r="E65" s="4" t="s">
        <v>126</v>
      </c>
      <c r="F65" s="4">
        <v>81</v>
      </c>
      <c r="G65" s="4">
        <v>54</v>
      </c>
      <c r="H65" s="4">
        <v>128</v>
      </c>
      <c r="K65" s="4" t="s">
        <v>227</v>
      </c>
      <c r="L65" s="4" t="s">
        <v>68</v>
      </c>
      <c r="M65" s="4">
        <v>24</v>
      </c>
      <c r="N65" s="4">
        <v>16</v>
      </c>
      <c r="O65" s="4">
        <v>107</v>
      </c>
      <c r="W65" t="s">
        <v>131</v>
      </c>
      <c r="X65" t="s">
        <v>131</v>
      </c>
      <c r="Y65">
        <f t="shared" ref="Y65:Y96" ca="1" si="7">VLOOKUP($X65,Pausch1,2,FALSE)</f>
        <v>53</v>
      </c>
      <c r="Z65">
        <f t="shared" ref="Z65:Z96" ca="1" si="8">VLOOKUP($X65,Pausch1,3,FALSE)</f>
        <v>36</v>
      </c>
      <c r="AA65">
        <f t="shared" ref="AA65:AA96" ca="1" si="9">VLOOKUP($X65,Pausch1,4,FALSE)</f>
        <v>215</v>
      </c>
    </row>
    <row r="66" spans="3:27" x14ac:dyDescent="0.25">
      <c r="C66" s="10" t="s">
        <v>1597</v>
      </c>
      <c r="D66">
        <f t="shared" ref="D66:D121" si="10">F66/G66</f>
        <v>1.5</v>
      </c>
      <c r="E66" s="4" t="s">
        <v>127</v>
      </c>
      <c r="F66" s="4">
        <v>48</v>
      </c>
      <c r="G66" s="4">
        <v>32</v>
      </c>
      <c r="H66" s="4">
        <v>217</v>
      </c>
      <c r="K66" s="50" t="s">
        <v>256</v>
      </c>
      <c r="L66" s="50" t="s">
        <v>245</v>
      </c>
      <c r="M66" s="50">
        <f>M76</f>
        <v>77</v>
      </c>
      <c r="N66" s="50">
        <f>N76</f>
        <v>52</v>
      </c>
      <c r="O66" s="50">
        <f>O76</f>
        <v>182</v>
      </c>
      <c r="W66" t="s">
        <v>165</v>
      </c>
      <c r="X66" t="s">
        <v>165</v>
      </c>
      <c r="Y66">
        <f t="shared" ca="1" si="7"/>
        <v>28</v>
      </c>
      <c r="Z66">
        <f t="shared" ca="1" si="8"/>
        <v>19</v>
      </c>
      <c r="AA66">
        <f t="shared" ca="1" si="9"/>
        <v>92</v>
      </c>
    </row>
    <row r="67" spans="3:27" x14ac:dyDescent="0.25">
      <c r="C67" t="s">
        <v>91</v>
      </c>
      <c r="D67">
        <f t="shared" si="10"/>
        <v>1.4583333333333333</v>
      </c>
      <c r="E67" s="4" t="s">
        <v>128</v>
      </c>
      <c r="F67" s="4">
        <v>35</v>
      </c>
      <c r="G67" s="4">
        <v>24</v>
      </c>
      <c r="H67" s="4">
        <v>80</v>
      </c>
      <c r="K67" s="50" t="s">
        <v>256</v>
      </c>
      <c r="L67" s="50" t="s">
        <v>246</v>
      </c>
      <c r="M67" s="50">
        <f>M77</f>
        <v>63</v>
      </c>
      <c r="N67" s="50">
        <f>N77</f>
        <v>42</v>
      </c>
      <c r="O67" s="50">
        <f>O77</f>
        <v>333</v>
      </c>
      <c r="W67" t="s">
        <v>168</v>
      </c>
      <c r="X67" t="s">
        <v>168</v>
      </c>
      <c r="Y67">
        <f t="shared" ca="1" si="7"/>
        <v>39</v>
      </c>
      <c r="Z67">
        <f t="shared" ca="1" si="8"/>
        <v>26</v>
      </c>
      <c r="AA67">
        <f t="shared" ca="1" si="9"/>
        <v>130</v>
      </c>
    </row>
    <row r="68" spans="3:27" x14ac:dyDescent="0.25">
      <c r="C68" t="s">
        <v>92</v>
      </c>
      <c r="D68">
        <f t="shared" si="10"/>
        <v>1.4782608695652173</v>
      </c>
      <c r="E68" s="4" t="s">
        <v>129</v>
      </c>
      <c r="F68" s="4">
        <v>34</v>
      </c>
      <c r="G68" s="4">
        <v>23</v>
      </c>
      <c r="H68" s="4">
        <v>123</v>
      </c>
      <c r="K68" s="50" t="s">
        <v>256</v>
      </c>
      <c r="L68" s="50" t="s">
        <v>247</v>
      </c>
      <c r="M68" s="50">
        <f>M78</f>
        <v>65</v>
      </c>
      <c r="N68" s="50">
        <f>N78</f>
        <v>44</v>
      </c>
      <c r="O68" s="50">
        <f>O78</f>
        <v>233</v>
      </c>
      <c r="W68" t="s">
        <v>133</v>
      </c>
      <c r="X68" t="s">
        <v>133</v>
      </c>
      <c r="Y68">
        <f t="shared" ca="1" si="7"/>
        <v>27</v>
      </c>
      <c r="Z68">
        <f t="shared" ca="1" si="8"/>
        <v>16</v>
      </c>
      <c r="AA68">
        <f t="shared" ca="1" si="9"/>
        <v>71</v>
      </c>
    </row>
    <row r="69" spans="3:27" x14ac:dyDescent="0.25">
      <c r="C69" t="s">
        <v>93</v>
      </c>
      <c r="D69">
        <f t="shared" si="10"/>
        <v>1.4772727272727273</v>
      </c>
      <c r="E69" s="4" t="s">
        <v>132</v>
      </c>
      <c r="F69" s="4">
        <v>65</v>
      </c>
      <c r="G69" s="4">
        <v>44</v>
      </c>
      <c r="H69" s="4">
        <v>337</v>
      </c>
      <c r="K69" s="50" t="s">
        <v>256</v>
      </c>
      <c r="L69" s="50" t="s">
        <v>248</v>
      </c>
      <c r="M69" s="50">
        <f>M79</f>
        <v>62</v>
      </c>
      <c r="N69" s="50">
        <f>N79</f>
        <v>41</v>
      </c>
      <c r="O69" s="50">
        <f>O79</f>
        <v>204</v>
      </c>
      <c r="W69" t="s">
        <v>134</v>
      </c>
      <c r="X69" t="s">
        <v>134</v>
      </c>
      <c r="Y69">
        <f t="shared" ca="1" si="7"/>
        <v>46</v>
      </c>
      <c r="Z69">
        <f t="shared" ca="1" si="8"/>
        <v>31</v>
      </c>
      <c r="AA69">
        <f t="shared" ca="1" si="9"/>
        <v>191</v>
      </c>
    </row>
    <row r="70" spans="3:27" x14ac:dyDescent="0.25">
      <c r="C70" t="s">
        <v>1557</v>
      </c>
      <c r="D70">
        <f t="shared" si="10"/>
        <v>1.4722222222222223</v>
      </c>
      <c r="E70" s="4" t="s">
        <v>131</v>
      </c>
      <c r="F70" s="4">
        <v>53</v>
      </c>
      <c r="G70" s="4">
        <v>36</v>
      </c>
      <c r="H70" s="4">
        <v>215</v>
      </c>
      <c r="K70" s="50" t="s">
        <v>256</v>
      </c>
      <c r="L70" s="50" t="s">
        <v>257</v>
      </c>
      <c r="M70" s="50">
        <f>M80</f>
        <v>64</v>
      </c>
      <c r="N70" s="50">
        <f>N80</f>
        <v>43</v>
      </c>
      <c r="O70" s="50">
        <f>O80</f>
        <v>262</v>
      </c>
      <c r="W70" t="s">
        <v>135</v>
      </c>
      <c r="X70" t="s">
        <v>135</v>
      </c>
      <c r="Y70">
        <f t="shared" ca="1" si="7"/>
        <v>51</v>
      </c>
      <c r="Z70">
        <f t="shared" ca="1" si="8"/>
        <v>34</v>
      </c>
      <c r="AA70">
        <f t="shared" ca="1" si="9"/>
        <v>170</v>
      </c>
    </row>
    <row r="71" spans="3:27" x14ac:dyDescent="0.25">
      <c r="C71" t="s">
        <v>94</v>
      </c>
      <c r="D71">
        <f t="shared" si="10"/>
        <v>1.4736842105263157</v>
      </c>
      <c r="E71" s="4" t="s">
        <v>165</v>
      </c>
      <c r="F71" s="4">
        <v>28</v>
      </c>
      <c r="G71" s="4">
        <v>19</v>
      </c>
      <c r="H71" s="4">
        <v>92</v>
      </c>
      <c r="K71" s="50" t="s">
        <v>256</v>
      </c>
      <c r="L71" s="50" t="s">
        <v>249</v>
      </c>
      <c r="M71" s="50">
        <f>M81</f>
        <v>65</v>
      </c>
      <c r="N71" s="50">
        <f>N81</f>
        <v>44</v>
      </c>
      <c r="O71" s="50">
        <f>O81</f>
        <v>256</v>
      </c>
      <c r="W71" t="s">
        <v>136</v>
      </c>
      <c r="X71" t="s">
        <v>136</v>
      </c>
      <c r="Y71">
        <f t="shared" ca="1" si="7"/>
        <v>66</v>
      </c>
      <c r="Z71">
        <f t="shared" ca="1" si="8"/>
        <v>42</v>
      </c>
      <c r="AA71">
        <f t="shared" ca="1" si="9"/>
        <v>224</v>
      </c>
    </row>
    <row r="72" spans="3:27" x14ac:dyDescent="0.25">
      <c r="C72" t="s">
        <v>95</v>
      </c>
      <c r="D72">
        <f t="shared" si="10"/>
        <v>1.5</v>
      </c>
      <c r="E72" s="4" t="s">
        <v>168</v>
      </c>
      <c r="F72" s="4">
        <v>39</v>
      </c>
      <c r="G72" s="4">
        <v>26</v>
      </c>
      <c r="H72" s="4">
        <v>130</v>
      </c>
      <c r="K72" s="50" t="s">
        <v>256</v>
      </c>
      <c r="L72" s="50" t="s">
        <v>258</v>
      </c>
      <c r="M72" s="50">
        <f>M82</f>
        <v>66</v>
      </c>
      <c r="N72" s="50">
        <f>N82</f>
        <v>44</v>
      </c>
      <c r="O72" s="50">
        <f>O82</f>
        <v>308</v>
      </c>
      <c r="W72" t="s">
        <v>137</v>
      </c>
      <c r="X72" t="s">
        <v>137</v>
      </c>
      <c r="Y72">
        <f t="shared" ca="1" si="7"/>
        <v>35</v>
      </c>
      <c r="Z72">
        <f t="shared" ca="1" si="8"/>
        <v>24</v>
      </c>
      <c r="AA72">
        <f t="shared" ca="1" si="9"/>
        <v>71</v>
      </c>
    </row>
    <row r="73" spans="3:27" x14ac:dyDescent="0.25">
      <c r="C73" t="s">
        <v>96</v>
      </c>
      <c r="D73">
        <f t="shared" si="10"/>
        <v>1.6875</v>
      </c>
      <c r="E73" s="4" t="s">
        <v>133</v>
      </c>
      <c r="F73" s="4">
        <v>27</v>
      </c>
      <c r="G73" s="4">
        <v>16</v>
      </c>
      <c r="H73" s="4">
        <v>71</v>
      </c>
      <c r="K73" s="50" t="s">
        <v>256</v>
      </c>
      <c r="L73" s="50" t="s">
        <v>68</v>
      </c>
      <c r="M73" s="50">
        <f>M83</f>
        <v>59</v>
      </c>
      <c r="N73" s="50">
        <f>N83</f>
        <v>40</v>
      </c>
      <c r="O73" s="50">
        <f>O83</f>
        <v>182</v>
      </c>
      <c r="W73" t="s">
        <v>138</v>
      </c>
      <c r="X73" t="s">
        <v>138</v>
      </c>
      <c r="Y73">
        <f t="shared" ca="1" si="7"/>
        <v>28</v>
      </c>
      <c r="Z73">
        <f t="shared" ca="1" si="8"/>
        <v>19</v>
      </c>
      <c r="AA73">
        <f t="shared" ca="1" si="9"/>
        <v>104</v>
      </c>
    </row>
    <row r="74" spans="3:27" x14ac:dyDescent="0.25">
      <c r="C74" t="s">
        <v>106</v>
      </c>
      <c r="D74">
        <f t="shared" si="10"/>
        <v>1.4838709677419355</v>
      </c>
      <c r="E74" s="4" t="s">
        <v>134</v>
      </c>
      <c r="F74" s="4">
        <v>46</v>
      </c>
      <c r="G74" s="4">
        <v>31</v>
      </c>
      <c r="H74" s="4">
        <v>191</v>
      </c>
      <c r="K74" s="50" t="s">
        <v>256</v>
      </c>
      <c r="L74" s="50" t="s">
        <v>259</v>
      </c>
      <c r="M74" s="50">
        <f>M84</f>
        <v>59</v>
      </c>
      <c r="N74" s="50">
        <f>N84</f>
        <v>40</v>
      </c>
      <c r="O74" s="50">
        <f>O84</f>
        <v>327</v>
      </c>
      <c r="W74" t="s">
        <v>139</v>
      </c>
      <c r="X74" t="s">
        <v>139</v>
      </c>
      <c r="Y74">
        <f t="shared" ca="1" si="7"/>
        <v>46</v>
      </c>
      <c r="Z74">
        <f t="shared" ca="1" si="8"/>
        <v>31</v>
      </c>
      <c r="AA74">
        <f t="shared" ca="1" si="9"/>
        <v>119</v>
      </c>
    </row>
    <row r="75" spans="3:27" x14ac:dyDescent="0.25">
      <c r="C75" t="s">
        <v>107</v>
      </c>
      <c r="D75">
        <f t="shared" si="10"/>
        <v>1.5</v>
      </c>
      <c r="E75" s="4" t="s">
        <v>135</v>
      </c>
      <c r="F75" s="4">
        <v>51</v>
      </c>
      <c r="G75" s="4">
        <v>34</v>
      </c>
      <c r="H75" s="4">
        <v>170</v>
      </c>
      <c r="K75" s="50" t="s">
        <v>256</v>
      </c>
      <c r="L75" s="50" t="s">
        <v>260</v>
      </c>
      <c r="M75" s="50">
        <f>M85</f>
        <v>66</v>
      </c>
      <c r="N75" s="50">
        <f>N85</f>
        <v>44</v>
      </c>
      <c r="O75" s="50">
        <f>O85</f>
        <v>203</v>
      </c>
      <c r="W75" t="s">
        <v>140</v>
      </c>
      <c r="X75" t="s">
        <v>140</v>
      </c>
      <c r="Y75">
        <f t="shared" ca="1" si="7"/>
        <v>69</v>
      </c>
      <c r="Z75">
        <f t="shared" ca="1" si="8"/>
        <v>46</v>
      </c>
      <c r="AA75">
        <f t="shared" ca="1" si="9"/>
        <v>146</v>
      </c>
    </row>
    <row r="76" spans="3:27" x14ac:dyDescent="0.25">
      <c r="C76" t="s">
        <v>108</v>
      </c>
      <c r="D76">
        <f t="shared" si="10"/>
        <v>1.5714285714285714</v>
      </c>
      <c r="E76" s="4" t="s">
        <v>136</v>
      </c>
      <c r="F76" s="4">
        <v>66</v>
      </c>
      <c r="G76" s="4">
        <v>42</v>
      </c>
      <c r="H76" s="4">
        <v>224</v>
      </c>
      <c r="K76" s="4" t="s">
        <v>255</v>
      </c>
      <c r="L76" s="4" t="s">
        <v>245</v>
      </c>
      <c r="M76" s="4">
        <v>77</v>
      </c>
      <c r="N76" s="4">
        <v>52</v>
      </c>
      <c r="O76" s="4">
        <v>182</v>
      </c>
      <c r="W76" t="s">
        <v>141</v>
      </c>
      <c r="X76" t="s">
        <v>141</v>
      </c>
      <c r="Y76">
        <f t="shared" ca="1" si="7"/>
        <v>63</v>
      </c>
      <c r="Z76">
        <f t="shared" ca="1" si="8"/>
        <v>42</v>
      </c>
      <c r="AA76">
        <f t="shared" ca="1" si="9"/>
        <v>135</v>
      </c>
    </row>
    <row r="77" spans="3:27" x14ac:dyDescent="0.25">
      <c r="C77" t="s">
        <v>109</v>
      </c>
      <c r="D77">
        <f t="shared" si="10"/>
        <v>1.4583333333333333</v>
      </c>
      <c r="E77" s="4" t="s">
        <v>137</v>
      </c>
      <c r="F77" s="4">
        <v>35</v>
      </c>
      <c r="G77" s="4">
        <v>24</v>
      </c>
      <c r="H77" s="4">
        <v>71</v>
      </c>
      <c r="K77" s="4" t="s">
        <v>255</v>
      </c>
      <c r="L77" s="4" t="s">
        <v>246</v>
      </c>
      <c r="M77" s="4">
        <v>63</v>
      </c>
      <c r="N77" s="4">
        <v>42</v>
      </c>
      <c r="O77" s="4">
        <v>333</v>
      </c>
      <c r="W77" t="s">
        <v>142</v>
      </c>
      <c r="X77" t="s">
        <v>142</v>
      </c>
      <c r="Y77">
        <f t="shared" ca="1" si="7"/>
        <v>57</v>
      </c>
      <c r="Z77">
        <f t="shared" ca="1" si="8"/>
        <v>38</v>
      </c>
      <c r="AA77">
        <f t="shared" ca="1" si="9"/>
        <v>234</v>
      </c>
    </row>
    <row r="78" spans="3:27" x14ac:dyDescent="0.25">
      <c r="C78" t="s">
        <v>110</v>
      </c>
      <c r="D78">
        <f t="shared" si="10"/>
        <v>1.4736842105263157</v>
      </c>
      <c r="E78" s="4" t="s">
        <v>138</v>
      </c>
      <c r="F78" s="4">
        <v>28</v>
      </c>
      <c r="G78" s="4">
        <v>19</v>
      </c>
      <c r="H78" s="4">
        <v>104</v>
      </c>
      <c r="K78" s="4" t="s">
        <v>255</v>
      </c>
      <c r="L78" s="4" t="s">
        <v>247</v>
      </c>
      <c r="M78" s="4">
        <v>65</v>
      </c>
      <c r="N78" s="4">
        <v>44</v>
      </c>
      <c r="O78" s="4">
        <v>233</v>
      </c>
      <c r="W78" t="s">
        <v>143</v>
      </c>
      <c r="X78" t="s">
        <v>143</v>
      </c>
      <c r="Y78">
        <f t="shared" ca="1" si="7"/>
        <v>48</v>
      </c>
      <c r="Z78">
        <f t="shared" ca="1" si="8"/>
        <v>32</v>
      </c>
      <c r="AA78">
        <f t="shared" ca="1" si="9"/>
        <v>124</v>
      </c>
    </row>
    <row r="79" spans="3:27" x14ac:dyDescent="0.25">
      <c r="C79" t="s">
        <v>111</v>
      </c>
      <c r="D79">
        <f t="shared" si="10"/>
        <v>1.4838709677419355</v>
      </c>
      <c r="E79" s="4" t="s">
        <v>139</v>
      </c>
      <c r="F79" s="4">
        <v>46</v>
      </c>
      <c r="G79" s="4">
        <v>31</v>
      </c>
      <c r="H79" s="4">
        <v>119</v>
      </c>
      <c r="K79" s="4" t="s">
        <v>255</v>
      </c>
      <c r="L79" s="4" t="s">
        <v>248</v>
      </c>
      <c r="M79" s="4">
        <v>62</v>
      </c>
      <c r="N79" s="4">
        <v>41</v>
      </c>
      <c r="O79" s="4">
        <v>204</v>
      </c>
      <c r="W79" t="s">
        <v>144</v>
      </c>
      <c r="X79" t="s">
        <v>144</v>
      </c>
      <c r="Y79">
        <f t="shared" ca="1" si="7"/>
        <v>63</v>
      </c>
      <c r="Z79">
        <f t="shared" ca="1" si="8"/>
        <v>42</v>
      </c>
      <c r="AA79">
        <f t="shared" ca="1" si="9"/>
        <v>139</v>
      </c>
    </row>
    <row r="80" spans="3:27" x14ac:dyDescent="0.25">
      <c r="C80" t="s">
        <v>114</v>
      </c>
      <c r="D80">
        <f t="shared" si="10"/>
        <v>1.5</v>
      </c>
      <c r="E80" s="4" t="s">
        <v>140</v>
      </c>
      <c r="F80" s="4">
        <v>69</v>
      </c>
      <c r="G80" s="4">
        <v>46</v>
      </c>
      <c r="H80" s="4">
        <v>146</v>
      </c>
      <c r="K80" s="4" t="s">
        <v>255</v>
      </c>
      <c r="L80" s="4" t="s">
        <v>257</v>
      </c>
      <c r="M80" s="4">
        <v>64</v>
      </c>
      <c r="N80" s="4">
        <v>43</v>
      </c>
      <c r="O80" s="4">
        <v>262</v>
      </c>
      <c r="W80" t="s">
        <v>145</v>
      </c>
      <c r="X80" t="s">
        <v>145</v>
      </c>
      <c r="Y80">
        <f t="shared" ca="1" si="7"/>
        <v>33</v>
      </c>
      <c r="Z80">
        <f t="shared" ca="1" si="8"/>
        <v>22</v>
      </c>
      <c r="AA80">
        <f t="shared" ca="1" si="9"/>
        <v>116</v>
      </c>
    </row>
    <row r="81" spans="3:27" x14ac:dyDescent="0.25">
      <c r="C81" t="s">
        <v>115</v>
      </c>
      <c r="D81">
        <f t="shared" si="10"/>
        <v>1.4772727272727273</v>
      </c>
      <c r="E81" s="4" t="s">
        <v>1632</v>
      </c>
      <c r="F81" s="4">
        <v>65</v>
      </c>
      <c r="G81" s="4">
        <v>44</v>
      </c>
      <c r="H81" s="4">
        <v>173</v>
      </c>
      <c r="K81" s="4" t="s">
        <v>255</v>
      </c>
      <c r="L81" s="4" t="s">
        <v>249</v>
      </c>
      <c r="M81" s="4">
        <v>65</v>
      </c>
      <c r="N81" s="4">
        <v>44</v>
      </c>
      <c r="O81" s="4">
        <v>256</v>
      </c>
      <c r="W81" t="s">
        <v>146</v>
      </c>
      <c r="X81" t="s">
        <v>146</v>
      </c>
      <c r="Y81">
        <f t="shared" ca="1" si="7"/>
        <v>41</v>
      </c>
      <c r="Z81">
        <f t="shared" ca="1" si="8"/>
        <v>28</v>
      </c>
      <c r="AA81">
        <f t="shared" ca="1" si="9"/>
        <v>109</v>
      </c>
    </row>
    <row r="82" spans="3:27" x14ac:dyDescent="0.25">
      <c r="C82" t="s">
        <v>117</v>
      </c>
      <c r="D82">
        <f t="shared" si="10"/>
        <v>1.5</v>
      </c>
      <c r="E82" s="4" t="s">
        <v>141</v>
      </c>
      <c r="F82" s="4">
        <v>63</v>
      </c>
      <c r="G82" s="4">
        <v>42</v>
      </c>
      <c r="H82" s="4">
        <v>135</v>
      </c>
      <c r="K82" s="4" t="s">
        <v>255</v>
      </c>
      <c r="L82" s="4" t="s">
        <v>258</v>
      </c>
      <c r="M82" s="4">
        <v>66</v>
      </c>
      <c r="N82" s="4">
        <v>44</v>
      </c>
      <c r="O82" s="4">
        <v>308</v>
      </c>
      <c r="W82" t="s">
        <v>147</v>
      </c>
      <c r="X82" t="s">
        <v>147</v>
      </c>
      <c r="Y82">
        <f t="shared" ca="1" si="7"/>
        <v>36</v>
      </c>
      <c r="Z82">
        <f t="shared" ca="1" si="8"/>
        <v>24</v>
      </c>
      <c r="AA82">
        <f t="shared" ca="1" si="9"/>
        <v>86</v>
      </c>
    </row>
    <row r="83" spans="3:27" x14ac:dyDescent="0.25">
      <c r="C83" t="s">
        <v>118</v>
      </c>
      <c r="D83">
        <f t="shared" si="10"/>
        <v>1.5</v>
      </c>
      <c r="E83" s="4" t="s">
        <v>142</v>
      </c>
      <c r="F83" s="4">
        <v>57</v>
      </c>
      <c r="G83" s="4">
        <v>38</v>
      </c>
      <c r="H83" s="4">
        <v>234</v>
      </c>
      <c r="K83" s="4" t="s">
        <v>255</v>
      </c>
      <c r="L83" s="4" t="s">
        <v>68</v>
      </c>
      <c r="M83" s="4">
        <v>59</v>
      </c>
      <c r="N83" s="4">
        <v>40</v>
      </c>
      <c r="O83" s="4">
        <v>182</v>
      </c>
      <c r="W83" t="s">
        <v>148</v>
      </c>
      <c r="X83" t="s">
        <v>148</v>
      </c>
      <c r="Y83">
        <f t="shared" ca="1" si="7"/>
        <v>70</v>
      </c>
      <c r="Z83">
        <f t="shared" ca="1" si="8"/>
        <v>47</v>
      </c>
      <c r="AA83">
        <f t="shared" ca="1" si="9"/>
        <v>200</v>
      </c>
    </row>
    <row r="84" spans="3:27" x14ac:dyDescent="0.25">
      <c r="C84" t="s">
        <v>119</v>
      </c>
      <c r="D84">
        <f t="shared" si="10"/>
        <v>1.5</v>
      </c>
      <c r="E84" s="4" t="s">
        <v>143</v>
      </c>
      <c r="F84" s="4">
        <v>48</v>
      </c>
      <c r="G84" s="4">
        <v>32</v>
      </c>
      <c r="H84" s="4">
        <v>124</v>
      </c>
      <c r="K84" s="4" t="s">
        <v>255</v>
      </c>
      <c r="L84" s="4" t="s">
        <v>259</v>
      </c>
      <c r="M84" s="4">
        <v>59</v>
      </c>
      <c r="N84" s="4">
        <v>40</v>
      </c>
      <c r="O84" s="4">
        <v>327</v>
      </c>
      <c r="W84" t="s">
        <v>149</v>
      </c>
      <c r="X84" t="s">
        <v>149</v>
      </c>
      <c r="Y84">
        <f t="shared" ca="1" si="7"/>
        <v>42</v>
      </c>
      <c r="Z84">
        <f t="shared" ca="1" si="8"/>
        <v>28</v>
      </c>
      <c r="AA84">
        <f t="shared" ca="1" si="9"/>
        <v>141</v>
      </c>
    </row>
    <row r="85" spans="3:27" x14ac:dyDescent="0.25">
      <c r="C85" t="s">
        <v>120</v>
      </c>
      <c r="D85">
        <f t="shared" si="10"/>
        <v>1.5</v>
      </c>
      <c r="E85" s="4" t="s">
        <v>144</v>
      </c>
      <c r="F85" s="4">
        <v>63</v>
      </c>
      <c r="G85" s="4">
        <v>42</v>
      </c>
      <c r="H85" s="4">
        <v>139</v>
      </c>
      <c r="K85" s="4" t="s">
        <v>255</v>
      </c>
      <c r="L85" s="4" t="s">
        <v>260</v>
      </c>
      <c r="M85" s="4">
        <v>66</v>
      </c>
      <c r="N85" s="4">
        <v>44</v>
      </c>
      <c r="O85" s="4">
        <v>203</v>
      </c>
      <c r="W85" t="s">
        <v>150</v>
      </c>
      <c r="X85" t="s">
        <v>150</v>
      </c>
      <c r="Y85">
        <f t="shared" ca="1" si="7"/>
        <v>59</v>
      </c>
      <c r="Z85">
        <f t="shared" ca="1" si="8"/>
        <v>40</v>
      </c>
      <c r="AA85">
        <f t="shared" ca="1" si="9"/>
        <v>191</v>
      </c>
    </row>
    <row r="86" spans="3:27" x14ac:dyDescent="0.25">
      <c r="C86" t="s">
        <v>121</v>
      </c>
      <c r="D86">
        <f t="shared" si="10"/>
        <v>1.5</v>
      </c>
      <c r="E86" s="4" t="s">
        <v>145</v>
      </c>
      <c r="F86" s="4">
        <v>33</v>
      </c>
      <c r="G86" s="4">
        <v>22</v>
      </c>
      <c r="H86" s="4">
        <v>116</v>
      </c>
      <c r="K86" s="4" t="s">
        <v>262</v>
      </c>
      <c r="L86" s="4" t="s">
        <v>250</v>
      </c>
      <c r="M86" s="4">
        <v>66</v>
      </c>
      <c r="N86" s="4">
        <v>44</v>
      </c>
      <c r="O86" s="4">
        <v>163</v>
      </c>
      <c r="W86" t="s">
        <v>151</v>
      </c>
      <c r="X86" t="s">
        <v>151</v>
      </c>
      <c r="Y86">
        <f t="shared" ca="1" si="7"/>
        <v>41</v>
      </c>
      <c r="Z86">
        <f t="shared" ca="1" si="8"/>
        <v>28</v>
      </c>
      <c r="AA86">
        <f t="shared" ca="1" si="9"/>
        <v>87</v>
      </c>
    </row>
    <row r="87" spans="3:27" x14ac:dyDescent="0.25">
      <c r="C87" t="s">
        <v>130</v>
      </c>
      <c r="D87">
        <f t="shared" si="10"/>
        <v>1.4642857142857142</v>
      </c>
      <c r="E87" s="4" t="s">
        <v>146</v>
      </c>
      <c r="F87" s="4">
        <v>41</v>
      </c>
      <c r="G87" s="4">
        <v>28</v>
      </c>
      <c r="H87" s="4">
        <v>109</v>
      </c>
      <c r="K87" s="4" t="s">
        <v>262</v>
      </c>
      <c r="L87" s="4" t="s">
        <v>68</v>
      </c>
      <c r="M87" s="4">
        <v>52</v>
      </c>
      <c r="N87" s="4">
        <v>35</v>
      </c>
      <c r="O87" s="4">
        <v>99</v>
      </c>
      <c r="W87" t="s">
        <v>169</v>
      </c>
      <c r="X87" t="s">
        <v>169</v>
      </c>
      <c r="Y87">
        <f t="shared" ca="1" si="7"/>
        <v>45</v>
      </c>
      <c r="Z87">
        <f t="shared" ca="1" si="8"/>
        <v>30</v>
      </c>
      <c r="AA87">
        <f t="shared" ca="1" si="9"/>
        <v>112</v>
      </c>
    </row>
    <row r="88" spans="3:27" x14ac:dyDescent="0.25">
      <c r="C88" t="s">
        <v>125</v>
      </c>
      <c r="D88">
        <f t="shared" si="10"/>
        <v>1.5</v>
      </c>
      <c r="E88" s="4" t="s">
        <v>147</v>
      </c>
      <c r="F88" s="4">
        <v>36</v>
      </c>
      <c r="G88" s="4">
        <v>24</v>
      </c>
      <c r="H88" s="4">
        <v>86</v>
      </c>
      <c r="K88" s="4"/>
      <c r="L88" s="4"/>
      <c r="M88" s="4"/>
      <c r="N88" s="4"/>
      <c r="O88" s="4"/>
      <c r="W88" t="s">
        <v>152</v>
      </c>
      <c r="X88" t="s">
        <v>152</v>
      </c>
      <c r="Y88">
        <f t="shared" ca="1" si="7"/>
        <v>35</v>
      </c>
      <c r="Z88">
        <f t="shared" ca="1" si="8"/>
        <v>24</v>
      </c>
      <c r="AA88">
        <f t="shared" ca="1" si="9"/>
        <v>86</v>
      </c>
    </row>
    <row r="89" spans="3:27" x14ac:dyDescent="0.25">
      <c r="C89" t="s">
        <v>126</v>
      </c>
      <c r="D89">
        <f t="shared" si="10"/>
        <v>1.4893617021276595</v>
      </c>
      <c r="E89" s="4" t="s">
        <v>148</v>
      </c>
      <c r="F89" s="4">
        <v>70</v>
      </c>
      <c r="G89" s="4">
        <v>47</v>
      </c>
      <c r="H89" s="4">
        <v>200</v>
      </c>
      <c r="K89" s="4"/>
      <c r="L89" s="4"/>
      <c r="M89" s="4"/>
      <c r="N89" s="4"/>
      <c r="O89" s="4"/>
      <c r="W89" t="s">
        <v>153</v>
      </c>
      <c r="X89" t="s">
        <v>153</v>
      </c>
      <c r="Y89">
        <f t="shared" ca="1" si="7"/>
        <v>44</v>
      </c>
      <c r="Z89">
        <f t="shared" ca="1" si="8"/>
        <v>29</v>
      </c>
      <c r="AA89">
        <f t="shared" ca="1" si="9"/>
        <v>172</v>
      </c>
    </row>
    <row r="90" spans="3:27" x14ac:dyDescent="0.25">
      <c r="C90" t="s">
        <v>127</v>
      </c>
      <c r="D90">
        <f t="shared" si="10"/>
        <v>1.5</v>
      </c>
      <c r="E90" s="4" t="s">
        <v>149</v>
      </c>
      <c r="F90" s="4">
        <v>42</v>
      </c>
      <c r="G90" s="4">
        <v>28</v>
      </c>
      <c r="H90" s="4">
        <v>141</v>
      </c>
      <c r="K90" s="4"/>
      <c r="L90" s="4"/>
      <c r="M90" s="4"/>
      <c r="N90" s="4"/>
      <c r="O90" s="4"/>
      <c r="W90" t="s">
        <v>154</v>
      </c>
      <c r="X90" t="s">
        <v>154</v>
      </c>
      <c r="Y90">
        <f t="shared" ca="1" si="7"/>
        <v>29</v>
      </c>
      <c r="Z90">
        <f t="shared" ca="1" si="8"/>
        <v>20</v>
      </c>
      <c r="AA90">
        <f t="shared" ca="1" si="9"/>
        <v>95</v>
      </c>
    </row>
    <row r="91" spans="3:27" x14ac:dyDescent="0.25">
      <c r="C91" t="s">
        <v>128</v>
      </c>
      <c r="D91">
        <f t="shared" si="10"/>
        <v>1.4750000000000001</v>
      </c>
      <c r="E91" s="4" t="s">
        <v>150</v>
      </c>
      <c r="F91" s="4">
        <v>59</v>
      </c>
      <c r="G91" s="4">
        <v>40</v>
      </c>
      <c r="H91" s="4">
        <v>191</v>
      </c>
      <c r="K91" s="4"/>
      <c r="L91" s="4"/>
      <c r="M91" s="4"/>
      <c r="N91" s="4"/>
      <c r="O91" s="4"/>
      <c r="W91" t="s">
        <v>155</v>
      </c>
      <c r="X91" t="s">
        <v>155</v>
      </c>
      <c r="Y91">
        <f t="shared" ca="1" si="7"/>
        <v>40</v>
      </c>
      <c r="Z91">
        <f t="shared" ca="1" si="8"/>
        <v>27</v>
      </c>
      <c r="AA91">
        <f t="shared" ca="1" si="9"/>
        <v>337</v>
      </c>
    </row>
    <row r="92" spans="3:27" x14ac:dyDescent="0.25">
      <c r="C92" s="10" t="s">
        <v>1582</v>
      </c>
      <c r="D92">
        <f t="shared" si="10"/>
        <v>1.4642857142857142</v>
      </c>
      <c r="E92" s="4" t="s">
        <v>151</v>
      </c>
      <c r="F92" s="4">
        <v>41</v>
      </c>
      <c r="G92" s="4">
        <v>28</v>
      </c>
      <c r="H92" s="4">
        <v>87</v>
      </c>
      <c r="K92" s="4"/>
      <c r="L92" s="4"/>
      <c r="M92" s="4"/>
      <c r="N92" s="4"/>
      <c r="O92" s="4"/>
      <c r="W92" t="s">
        <v>170</v>
      </c>
      <c r="X92" t="s">
        <v>170</v>
      </c>
      <c r="Y92">
        <f t="shared" ca="1" si="7"/>
        <v>26</v>
      </c>
      <c r="Z92">
        <f t="shared" ca="1" si="8"/>
        <v>17</v>
      </c>
      <c r="AA92">
        <f t="shared" ca="1" si="9"/>
        <v>73</v>
      </c>
    </row>
    <row r="93" spans="3:27" x14ac:dyDescent="0.25">
      <c r="C93" t="s">
        <v>129</v>
      </c>
      <c r="D93">
        <f t="shared" si="10"/>
        <v>1.5</v>
      </c>
      <c r="E93" s="4" t="s">
        <v>169</v>
      </c>
      <c r="F93" s="4">
        <v>45</v>
      </c>
      <c r="G93" s="4">
        <v>30</v>
      </c>
      <c r="H93" s="4">
        <v>112</v>
      </c>
      <c r="K93" s="4"/>
      <c r="L93" s="4"/>
      <c r="M93" s="4"/>
      <c r="N93" s="4"/>
      <c r="O93" s="4"/>
      <c r="W93" t="s">
        <v>156</v>
      </c>
      <c r="X93" t="s">
        <v>156</v>
      </c>
      <c r="Y93">
        <f t="shared" ca="1" si="7"/>
        <v>52</v>
      </c>
      <c r="Z93">
        <f t="shared" ca="1" si="8"/>
        <v>35</v>
      </c>
      <c r="AA93">
        <f t="shared" ca="1" si="9"/>
        <v>187</v>
      </c>
    </row>
    <row r="94" spans="3:27" x14ac:dyDescent="0.25">
      <c r="C94" t="s">
        <v>132</v>
      </c>
      <c r="D94">
        <f t="shared" si="10"/>
        <v>1.4583333333333333</v>
      </c>
      <c r="E94" s="4" t="s">
        <v>152</v>
      </c>
      <c r="F94" s="4">
        <v>35</v>
      </c>
      <c r="G94" s="4">
        <v>24</v>
      </c>
      <c r="H94" s="4">
        <v>86</v>
      </c>
      <c r="W94" t="s">
        <v>157</v>
      </c>
      <c r="X94" t="s">
        <v>157</v>
      </c>
      <c r="Y94">
        <f t="shared" ca="1" si="7"/>
        <v>23</v>
      </c>
      <c r="Z94">
        <f t="shared" ca="1" si="8"/>
        <v>16</v>
      </c>
      <c r="AA94">
        <f t="shared" ca="1" si="9"/>
        <v>92</v>
      </c>
    </row>
    <row r="95" spans="3:27" x14ac:dyDescent="0.25">
      <c r="C95" t="s">
        <v>131</v>
      </c>
      <c r="D95">
        <f t="shared" si="10"/>
        <v>1.5172413793103448</v>
      </c>
      <c r="E95" s="4" t="s">
        <v>153</v>
      </c>
      <c r="F95" s="4">
        <v>44</v>
      </c>
      <c r="G95" s="4">
        <v>29</v>
      </c>
      <c r="H95" s="4">
        <v>172</v>
      </c>
      <c r="W95" t="s">
        <v>158</v>
      </c>
      <c r="X95" t="s">
        <v>158</v>
      </c>
      <c r="Y95">
        <f t="shared" ca="1" si="7"/>
        <v>32</v>
      </c>
      <c r="Z95">
        <f t="shared" ca="1" si="8"/>
        <v>21</v>
      </c>
      <c r="AA95">
        <f t="shared" ca="1" si="9"/>
        <v>85</v>
      </c>
    </row>
    <row r="96" spans="3:27" x14ac:dyDescent="0.25">
      <c r="C96" t="s">
        <v>165</v>
      </c>
      <c r="D96">
        <f t="shared" si="10"/>
        <v>1.45</v>
      </c>
      <c r="E96" s="4" t="s">
        <v>154</v>
      </c>
      <c r="F96" s="4">
        <v>29</v>
      </c>
      <c r="G96" s="4">
        <v>20</v>
      </c>
      <c r="H96" s="4">
        <v>95</v>
      </c>
      <c r="W96" t="s">
        <v>159</v>
      </c>
      <c r="X96" t="s">
        <v>159</v>
      </c>
      <c r="Y96">
        <f t="shared" ca="1" si="7"/>
        <v>51</v>
      </c>
      <c r="Z96">
        <f t="shared" ca="1" si="8"/>
        <v>34</v>
      </c>
      <c r="AA96">
        <f t="shared" ca="1" si="9"/>
        <v>208</v>
      </c>
    </row>
    <row r="97" spans="3:27" x14ac:dyDescent="0.25">
      <c r="C97" t="s">
        <v>168</v>
      </c>
      <c r="D97">
        <f t="shared" si="10"/>
        <v>1.4814814814814814</v>
      </c>
      <c r="E97" s="4" t="s">
        <v>155</v>
      </c>
      <c r="F97" s="4">
        <v>40</v>
      </c>
      <c r="G97" s="4">
        <v>27</v>
      </c>
      <c r="H97" s="4">
        <v>337</v>
      </c>
      <c r="W97" t="s">
        <v>160</v>
      </c>
      <c r="X97" t="s">
        <v>160</v>
      </c>
      <c r="Y97">
        <f t="shared" ref="Y97:Y128" ca="1" si="11">VLOOKUP($X97,Pausch1,2,FALSE)</f>
        <v>23</v>
      </c>
      <c r="Z97">
        <f t="shared" ref="Z97:Z128" ca="1" si="12">VLOOKUP($X97,Pausch1,3,FALSE)</f>
        <v>16</v>
      </c>
      <c r="AA97">
        <f t="shared" ref="AA97:AA128" ca="1" si="13">VLOOKUP($X97,Pausch1,4,FALSE)</f>
        <v>103</v>
      </c>
    </row>
    <row r="98" spans="3:27" x14ac:dyDescent="0.25">
      <c r="C98" t="s">
        <v>133</v>
      </c>
      <c r="D98">
        <f t="shared" ca="1" si="10"/>
        <v>1.4642857142857142</v>
      </c>
      <c r="E98" s="50" t="s">
        <v>1552</v>
      </c>
      <c r="F98" s="50" cm="1">
        <f t="array" aca="1" ref="F98" ca="1">INDIRECT("F"&amp;J98)</f>
        <v>41</v>
      </c>
      <c r="G98" s="50" cm="1">
        <f t="array" aca="1" ref="G98" ca="1">INDIRECT("G"&amp;J98)</f>
        <v>28</v>
      </c>
      <c r="H98" s="50" cm="1">
        <f t="array" aca="1" ref="H98" ca="1">INDIRECT("H"&amp;J98)</f>
        <v>140</v>
      </c>
      <c r="I98" t="s">
        <v>185</v>
      </c>
      <c r="J98">
        <f>MATCH(I98,E:E)</f>
        <v>123</v>
      </c>
      <c r="W98" t="s">
        <v>161</v>
      </c>
      <c r="X98" t="s">
        <v>161</v>
      </c>
      <c r="Y98">
        <f t="shared" ca="1" si="11"/>
        <v>28</v>
      </c>
      <c r="Z98">
        <f t="shared" ca="1" si="12"/>
        <v>19</v>
      </c>
      <c r="AA98">
        <f t="shared" ca="1" si="13"/>
        <v>146</v>
      </c>
    </row>
    <row r="99" spans="3:27" x14ac:dyDescent="0.25">
      <c r="C99" t="s">
        <v>134</v>
      </c>
      <c r="D99">
        <f t="shared" si="10"/>
        <v>1.5294117647058822</v>
      </c>
      <c r="E99" s="4" t="s">
        <v>170</v>
      </c>
      <c r="F99" s="4">
        <v>26</v>
      </c>
      <c r="G99" s="4">
        <v>17</v>
      </c>
      <c r="H99" s="4">
        <v>73</v>
      </c>
      <c r="W99" t="s">
        <v>162</v>
      </c>
      <c r="X99" t="s">
        <v>162</v>
      </c>
      <c r="Y99">
        <f t="shared" ca="1" si="11"/>
        <v>33</v>
      </c>
      <c r="Z99">
        <f t="shared" ca="1" si="12"/>
        <v>22</v>
      </c>
      <c r="AA99">
        <f t="shared" ca="1" si="13"/>
        <v>125</v>
      </c>
    </row>
    <row r="100" spans="3:27" x14ac:dyDescent="0.25">
      <c r="C100" t="s">
        <v>135</v>
      </c>
      <c r="D100">
        <f t="shared" si="10"/>
        <v>1.4857142857142858</v>
      </c>
      <c r="E100" s="4" t="s">
        <v>156</v>
      </c>
      <c r="F100" s="4">
        <v>52</v>
      </c>
      <c r="G100" s="4">
        <v>35</v>
      </c>
      <c r="H100" s="4">
        <v>187</v>
      </c>
      <c r="W100" t="s">
        <v>163</v>
      </c>
      <c r="X100" t="s">
        <v>163</v>
      </c>
      <c r="Y100">
        <f t="shared" ca="1" si="11"/>
        <v>58</v>
      </c>
      <c r="Z100">
        <f t="shared" ca="1" si="12"/>
        <v>39</v>
      </c>
      <c r="AA100">
        <f t="shared" ca="1" si="13"/>
        <v>148</v>
      </c>
    </row>
    <row r="101" spans="3:27" x14ac:dyDescent="0.25">
      <c r="C101" t="s">
        <v>136</v>
      </c>
      <c r="D101">
        <f t="shared" si="10"/>
        <v>1.4375</v>
      </c>
      <c r="E101" s="4" t="s">
        <v>157</v>
      </c>
      <c r="F101" s="4">
        <v>23</v>
      </c>
      <c r="G101" s="4">
        <v>16</v>
      </c>
      <c r="H101" s="4">
        <v>92</v>
      </c>
      <c r="W101" t="s">
        <v>164</v>
      </c>
      <c r="X101" t="s">
        <v>164</v>
      </c>
      <c r="Y101">
        <f t="shared" ca="1" si="11"/>
        <v>46</v>
      </c>
      <c r="Z101">
        <f t="shared" ca="1" si="12"/>
        <v>31</v>
      </c>
      <c r="AA101">
        <f t="shared" ca="1" si="13"/>
        <v>105</v>
      </c>
    </row>
    <row r="102" spans="3:27" x14ac:dyDescent="0.25">
      <c r="C102" t="s">
        <v>137</v>
      </c>
      <c r="D102">
        <f t="shared" si="10"/>
        <v>1.5238095238095237</v>
      </c>
      <c r="E102" s="4" t="s">
        <v>158</v>
      </c>
      <c r="F102" s="4">
        <v>32</v>
      </c>
      <c r="G102" s="4">
        <v>21</v>
      </c>
      <c r="H102" s="4">
        <v>85</v>
      </c>
      <c r="W102" t="s">
        <v>173</v>
      </c>
      <c r="X102" t="s">
        <v>173</v>
      </c>
      <c r="Y102">
        <f t="shared" ca="1" si="11"/>
        <v>58</v>
      </c>
      <c r="Z102">
        <f t="shared" ca="1" si="12"/>
        <v>39</v>
      </c>
      <c r="AA102">
        <f t="shared" ca="1" si="13"/>
        <v>167</v>
      </c>
    </row>
    <row r="103" spans="3:27" x14ac:dyDescent="0.25">
      <c r="C103" t="s">
        <v>138</v>
      </c>
      <c r="D103">
        <f t="shared" si="10"/>
        <v>1.5</v>
      </c>
      <c r="E103" s="4" t="s">
        <v>159</v>
      </c>
      <c r="F103" s="4">
        <v>51</v>
      </c>
      <c r="G103" s="4">
        <v>34</v>
      </c>
      <c r="H103" s="4">
        <v>208</v>
      </c>
      <c r="W103" t="s">
        <v>174</v>
      </c>
      <c r="X103" t="s">
        <v>174</v>
      </c>
      <c r="Y103">
        <f t="shared" ca="1" si="11"/>
        <v>42</v>
      </c>
      <c r="Z103">
        <f t="shared" ca="1" si="12"/>
        <v>28</v>
      </c>
      <c r="AA103">
        <f t="shared" ca="1" si="13"/>
        <v>131</v>
      </c>
    </row>
    <row r="104" spans="3:27" x14ac:dyDescent="0.25">
      <c r="C104" t="s">
        <v>139</v>
      </c>
      <c r="D104">
        <f t="shared" si="10"/>
        <v>1.4375</v>
      </c>
      <c r="E104" s="4" t="s">
        <v>160</v>
      </c>
      <c r="F104" s="4">
        <v>23</v>
      </c>
      <c r="G104" s="4">
        <v>16</v>
      </c>
      <c r="H104" s="4">
        <v>103</v>
      </c>
      <c r="W104" t="s">
        <v>175</v>
      </c>
      <c r="X104" t="s">
        <v>175</v>
      </c>
      <c r="Y104">
        <f t="shared" ca="1" si="11"/>
        <v>52</v>
      </c>
      <c r="Z104">
        <f t="shared" ca="1" si="12"/>
        <v>35</v>
      </c>
      <c r="AA104">
        <f t="shared" ca="1" si="13"/>
        <v>202</v>
      </c>
    </row>
    <row r="105" spans="3:27" x14ac:dyDescent="0.25">
      <c r="C105" t="s">
        <v>140</v>
      </c>
      <c r="D105">
        <f t="shared" si="10"/>
        <v>1.4736842105263157</v>
      </c>
      <c r="E105" s="4" t="s">
        <v>161</v>
      </c>
      <c r="F105" s="4">
        <v>28</v>
      </c>
      <c r="G105" s="4">
        <v>19</v>
      </c>
      <c r="H105" s="4">
        <v>146</v>
      </c>
      <c r="W105" t="s">
        <v>267</v>
      </c>
      <c r="X105" t="s">
        <v>165</v>
      </c>
      <c r="Y105">
        <f t="shared" ca="1" si="11"/>
        <v>28</v>
      </c>
      <c r="Z105">
        <f t="shared" ca="1" si="12"/>
        <v>19</v>
      </c>
      <c r="AA105">
        <f t="shared" ca="1" si="13"/>
        <v>92</v>
      </c>
    </row>
    <row r="106" spans="3:27" x14ac:dyDescent="0.25">
      <c r="C106" t="s">
        <v>1632</v>
      </c>
      <c r="D106">
        <f t="shared" si="10"/>
        <v>1.5</v>
      </c>
      <c r="E106" s="4" t="s">
        <v>162</v>
      </c>
      <c r="F106" s="4">
        <v>33</v>
      </c>
      <c r="G106" s="4">
        <v>22</v>
      </c>
      <c r="H106" s="4">
        <v>125</v>
      </c>
      <c r="W106" t="s">
        <v>176</v>
      </c>
      <c r="X106" t="s">
        <v>176</v>
      </c>
      <c r="Y106">
        <f t="shared" ca="1" si="11"/>
        <v>75</v>
      </c>
      <c r="Z106">
        <f t="shared" ca="1" si="12"/>
        <v>50</v>
      </c>
      <c r="AA106">
        <f t="shared" ca="1" si="13"/>
        <v>139</v>
      </c>
    </row>
    <row r="107" spans="3:27" x14ac:dyDescent="0.25">
      <c r="C107" t="s">
        <v>141</v>
      </c>
      <c r="D107">
        <f t="shared" si="10"/>
        <v>1.4871794871794872</v>
      </c>
      <c r="E107" s="4" t="s">
        <v>163</v>
      </c>
      <c r="F107" s="4">
        <v>58</v>
      </c>
      <c r="G107" s="4">
        <v>39</v>
      </c>
      <c r="H107" s="4">
        <v>148</v>
      </c>
      <c r="W107" t="s">
        <v>178</v>
      </c>
      <c r="X107" t="s">
        <v>178</v>
      </c>
      <c r="Y107">
        <f t="shared" ca="1" si="11"/>
        <v>64</v>
      </c>
      <c r="Z107">
        <f t="shared" ca="1" si="12"/>
        <v>43</v>
      </c>
      <c r="AA107">
        <f t="shared" ca="1" si="13"/>
        <v>141</v>
      </c>
    </row>
    <row r="108" spans="3:27" x14ac:dyDescent="0.25">
      <c r="C108" t="s">
        <v>142</v>
      </c>
      <c r="D108">
        <f t="shared" si="10"/>
        <v>1.4838709677419355</v>
      </c>
      <c r="E108" s="4" t="s">
        <v>164</v>
      </c>
      <c r="F108" s="4">
        <v>46</v>
      </c>
      <c r="G108" s="4">
        <v>31</v>
      </c>
      <c r="H108" s="4">
        <v>105</v>
      </c>
      <c r="W108" t="s">
        <v>177</v>
      </c>
      <c r="X108" t="s">
        <v>177</v>
      </c>
      <c r="Y108">
        <f t="shared" ca="1" si="11"/>
        <v>50</v>
      </c>
      <c r="Z108">
        <f t="shared" ca="1" si="12"/>
        <v>33</v>
      </c>
      <c r="AA108">
        <f t="shared" ca="1" si="13"/>
        <v>117</v>
      </c>
    </row>
    <row r="109" spans="3:27" x14ac:dyDescent="0.25">
      <c r="C109" t="s">
        <v>143</v>
      </c>
      <c r="D109">
        <f t="shared" si="10"/>
        <v>1.4871794871794872</v>
      </c>
      <c r="E109" s="4" t="s">
        <v>173</v>
      </c>
      <c r="F109" s="4">
        <v>58</v>
      </c>
      <c r="G109" s="4">
        <v>39</v>
      </c>
      <c r="H109" s="4">
        <v>167</v>
      </c>
      <c r="W109" t="s">
        <v>180</v>
      </c>
      <c r="X109" t="s">
        <v>180</v>
      </c>
      <c r="Y109">
        <f t="shared" ca="1" si="11"/>
        <v>51</v>
      </c>
      <c r="Z109">
        <f t="shared" ca="1" si="12"/>
        <v>34</v>
      </c>
      <c r="AA109">
        <f t="shared" ca="1" si="13"/>
        <v>193</v>
      </c>
    </row>
    <row r="110" spans="3:27" x14ac:dyDescent="0.25">
      <c r="C110" t="s">
        <v>144</v>
      </c>
      <c r="D110">
        <f t="shared" si="10"/>
        <v>1.5</v>
      </c>
      <c r="E110" s="4" t="s">
        <v>174</v>
      </c>
      <c r="F110" s="4">
        <v>42</v>
      </c>
      <c r="G110" s="4">
        <v>28</v>
      </c>
      <c r="H110" s="4">
        <v>131</v>
      </c>
      <c r="W110" t="s">
        <v>181</v>
      </c>
      <c r="X110" t="s">
        <v>181</v>
      </c>
      <c r="Y110">
        <f t="shared" ca="1" si="11"/>
        <v>41</v>
      </c>
      <c r="Z110">
        <f t="shared" ca="1" si="12"/>
        <v>28</v>
      </c>
      <c r="AA110">
        <f t="shared" ca="1" si="13"/>
        <v>82</v>
      </c>
    </row>
    <row r="111" spans="3:27" x14ac:dyDescent="0.25">
      <c r="C111" t="s">
        <v>145</v>
      </c>
      <c r="D111">
        <f t="shared" si="10"/>
        <v>1.4857142857142858</v>
      </c>
      <c r="E111" s="4" t="s">
        <v>175</v>
      </c>
      <c r="F111" s="4">
        <v>52</v>
      </c>
      <c r="G111" s="4">
        <v>35</v>
      </c>
      <c r="H111" s="4">
        <v>202</v>
      </c>
      <c r="W111" t="s">
        <v>182</v>
      </c>
      <c r="X111" t="s">
        <v>182</v>
      </c>
      <c r="Y111">
        <f t="shared" ca="1" si="11"/>
        <v>59</v>
      </c>
      <c r="Z111">
        <f t="shared" ca="1" si="12"/>
        <v>40</v>
      </c>
      <c r="AA111">
        <f t="shared" ca="1" si="13"/>
        <v>159</v>
      </c>
    </row>
    <row r="112" spans="3:27" x14ac:dyDescent="0.25">
      <c r="C112" t="s">
        <v>146</v>
      </c>
      <c r="D112">
        <f t="shared" ca="1" si="10"/>
        <v>1.4736842105263157</v>
      </c>
      <c r="E112" s="50" t="s">
        <v>267</v>
      </c>
      <c r="F112" s="50" cm="1">
        <f t="array" aca="1" ref="F112" ca="1">INDIRECT("F"&amp;J112)</f>
        <v>28</v>
      </c>
      <c r="G112" s="50" cm="1">
        <f t="array" aca="1" ref="G112" ca="1">INDIRECT("G"&amp;J112)</f>
        <v>19</v>
      </c>
      <c r="H112" s="50" cm="1">
        <f t="array" aca="1" ref="H112" ca="1">INDIRECT("H"&amp;J112)</f>
        <v>92</v>
      </c>
      <c r="I112" t="s">
        <v>165</v>
      </c>
      <c r="J112">
        <f>MATCH(I112,E:E)</f>
        <v>71</v>
      </c>
      <c r="W112" t="s">
        <v>183</v>
      </c>
      <c r="X112" t="s">
        <v>183</v>
      </c>
      <c r="Y112">
        <f t="shared" ca="1" si="11"/>
        <v>39</v>
      </c>
      <c r="Z112">
        <f t="shared" ca="1" si="12"/>
        <v>26</v>
      </c>
      <c r="AA112">
        <f t="shared" ca="1" si="13"/>
        <v>124</v>
      </c>
    </row>
    <row r="113" spans="3:27" x14ac:dyDescent="0.25">
      <c r="C113" t="s">
        <v>147</v>
      </c>
      <c r="D113">
        <f t="shared" si="10"/>
        <v>1.5</v>
      </c>
      <c r="E113" s="4" t="s">
        <v>407</v>
      </c>
      <c r="F113" s="4">
        <v>27</v>
      </c>
      <c r="G113" s="4">
        <v>18</v>
      </c>
      <c r="H113" s="4">
        <v>89</v>
      </c>
      <c r="W113" t="s">
        <v>184</v>
      </c>
      <c r="X113" t="s">
        <v>184</v>
      </c>
      <c r="Y113">
        <f t="shared" ca="1" si="11"/>
        <v>52</v>
      </c>
      <c r="Z113">
        <f t="shared" ca="1" si="12"/>
        <v>35</v>
      </c>
      <c r="AA113">
        <f t="shared" ca="1" si="13"/>
        <v>128</v>
      </c>
    </row>
    <row r="114" spans="3:27" x14ac:dyDescent="0.25">
      <c r="C114" t="s">
        <v>148</v>
      </c>
      <c r="D114">
        <f t="shared" si="10"/>
        <v>1.5</v>
      </c>
      <c r="E114" s="4" t="s">
        <v>176</v>
      </c>
      <c r="F114" s="4">
        <v>75</v>
      </c>
      <c r="G114" s="4">
        <v>50</v>
      </c>
      <c r="H114" s="4">
        <v>139</v>
      </c>
      <c r="P114" t="s">
        <v>1573</v>
      </c>
      <c r="Q114" t="s">
        <v>1574</v>
      </c>
      <c r="R114" t="s">
        <v>1575</v>
      </c>
      <c r="S114" t="s">
        <v>1576</v>
      </c>
      <c r="W114" t="s">
        <v>185</v>
      </c>
      <c r="X114" t="s">
        <v>185</v>
      </c>
      <c r="Y114">
        <f t="shared" ca="1" si="11"/>
        <v>41</v>
      </c>
      <c r="Z114">
        <f t="shared" ca="1" si="12"/>
        <v>28</v>
      </c>
      <c r="AA114">
        <f t="shared" ca="1" si="13"/>
        <v>140</v>
      </c>
    </row>
    <row r="115" spans="3:27" x14ac:dyDescent="0.25">
      <c r="C115" t="s">
        <v>149</v>
      </c>
      <c r="D115">
        <f t="shared" si="10"/>
        <v>1.4883720930232558</v>
      </c>
      <c r="E115" s="4" t="s">
        <v>178</v>
      </c>
      <c r="F115" s="4">
        <v>64</v>
      </c>
      <c r="G115" s="4">
        <v>43</v>
      </c>
      <c r="H115" s="4">
        <v>141</v>
      </c>
      <c r="P115" t="str">
        <f>TRIM(P114)</f>
        <v>Französisch-Guayana</v>
      </c>
      <c r="Q115" t="str">
        <f t="shared" ref="Q115:S115" si="14">TRIM(Q114)</f>
        <v>Guadeloupe</v>
      </c>
      <c r="R115" t="str">
        <f t="shared" si="14"/>
        <v>Martinique</v>
      </c>
      <c r="S115" t="str">
        <f t="shared" si="14"/>
        <v>Mayotte und Réunion</v>
      </c>
      <c r="W115" t="s">
        <v>189</v>
      </c>
      <c r="X115" t="s">
        <v>189</v>
      </c>
      <c r="Y115">
        <f t="shared" ca="1" si="11"/>
        <v>32</v>
      </c>
      <c r="Z115">
        <f t="shared" ca="1" si="12"/>
        <v>21</v>
      </c>
      <c r="AA115">
        <f t="shared" ca="1" si="13"/>
        <v>111</v>
      </c>
    </row>
    <row r="116" spans="3:27" x14ac:dyDescent="0.25">
      <c r="C116" t="s">
        <v>150</v>
      </c>
      <c r="D116">
        <f t="shared" si="10"/>
        <v>1.5151515151515151</v>
      </c>
      <c r="E116" s="4" t="s">
        <v>177</v>
      </c>
      <c r="F116" s="4">
        <v>50</v>
      </c>
      <c r="G116" s="4">
        <v>33</v>
      </c>
      <c r="H116" s="4">
        <v>117</v>
      </c>
      <c r="W116" t="s">
        <v>190</v>
      </c>
      <c r="X116" t="s">
        <v>190</v>
      </c>
      <c r="Y116">
        <f t="shared" ca="1" si="11"/>
        <v>44</v>
      </c>
      <c r="Z116">
        <f t="shared" ca="1" si="12"/>
        <v>29</v>
      </c>
      <c r="AA116">
        <f t="shared" ca="1" si="13"/>
        <v>117</v>
      </c>
    </row>
    <row r="117" spans="3:27" x14ac:dyDescent="0.25">
      <c r="C117" t="s">
        <v>151</v>
      </c>
      <c r="D117">
        <f t="shared" si="10"/>
        <v>1.4642857142857142</v>
      </c>
      <c r="E117" s="4" t="s">
        <v>179</v>
      </c>
      <c r="F117" s="4">
        <v>41</v>
      </c>
      <c r="G117" s="4">
        <v>28</v>
      </c>
      <c r="H117" s="4">
        <v>199</v>
      </c>
      <c r="W117" t="s">
        <v>194</v>
      </c>
      <c r="X117" t="s">
        <v>194</v>
      </c>
      <c r="Y117">
        <f t="shared" ca="1" si="11"/>
        <v>38</v>
      </c>
      <c r="Z117">
        <f t="shared" ca="1" si="12"/>
        <v>25</v>
      </c>
      <c r="AA117">
        <f t="shared" ca="1" si="13"/>
        <v>105</v>
      </c>
    </row>
    <row r="118" spans="3:27" x14ac:dyDescent="0.25">
      <c r="C118" t="s">
        <v>169</v>
      </c>
      <c r="D118">
        <f t="shared" si="10"/>
        <v>1.5</v>
      </c>
      <c r="E118" s="4" t="s">
        <v>180</v>
      </c>
      <c r="F118" s="4">
        <v>51</v>
      </c>
      <c r="G118" s="4">
        <v>34</v>
      </c>
      <c r="H118" s="4">
        <v>193</v>
      </c>
      <c r="W118" t="s">
        <v>195</v>
      </c>
      <c r="X118" t="s">
        <v>195</v>
      </c>
      <c r="Y118">
        <f t="shared" ca="1" si="11"/>
        <v>39</v>
      </c>
      <c r="Z118">
        <f t="shared" ca="1" si="12"/>
        <v>26</v>
      </c>
      <c r="AA118">
        <f t="shared" ca="1" si="13"/>
        <v>105</v>
      </c>
    </row>
    <row r="119" spans="3:27" x14ac:dyDescent="0.25">
      <c r="C119" s="10" t="s">
        <v>1578</v>
      </c>
      <c r="D119">
        <f t="shared" si="10"/>
        <v>1.4642857142857142</v>
      </c>
      <c r="E119" s="4" t="s">
        <v>181</v>
      </c>
      <c r="F119" s="4">
        <v>41</v>
      </c>
      <c r="G119" s="4">
        <v>28</v>
      </c>
      <c r="H119" s="4">
        <v>82</v>
      </c>
      <c r="W119" t="s">
        <v>200</v>
      </c>
      <c r="X119" t="s">
        <v>200</v>
      </c>
      <c r="Y119">
        <f t="shared" ca="1" si="11"/>
        <v>34</v>
      </c>
      <c r="Z119">
        <f t="shared" ca="1" si="12"/>
        <v>23</v>
      </c>
      <c r="AA119">
        <f t="shared" ca="1" si="13"/>
        <v>79</v>
      </c>
    </row>
    <row r="120" spans="3:27" x14ac:dyDescent="0.25">
      <c r="C120" t="s">
        <v>152</v>
      </c>
      <c r="D120">
        <f t="shared" si="10"/>
        <v>1.4750000000000001</v>
      </c>
      <c r="E120" s="4" t="s">
        <v>182</v>
      </c>
      <c r="F120" s="4">
        <v>59</v>
      </c>
      <c r="G120" s="4">
        <v>40</v>
      </c>
      <c r="H120" s="4">
        <v>159</v>
      </c>
      <c r="W120" t="s">
        <v>201</v>
      </c>
      <c r="X120" t="s">
        <v>201</v>
      </c>
      <c r="Y120">
        <f t="shared" ca="1" si="11"/>
        <v>36</v>
      </c>
      <c r="Z120">
        <f t="shared" ca="1" si="12"/>
        <v>24</v>
      </c>
      <c r="AA120">
        <f t="shared" ca="1" si="13"/>
        <v>147</v>
      </c>
    </row>
    <row r="121" spans="3:27" x14ac:dyDescent="0.25">
      <c r="C121" t="s">
        <v>153</v>
      </c>
      <c r="D121">
        <f t="shared" si="10"/>
        <v>1.5</v>
      </c>
      <c r="E121" s="4" t="s">
        <v>183</v>
      </c>
      <c r="F121" s="4">
        <v>39</v>
      </c>
      <c r="G121" s="4">
        <v>26</v>
      </c>
      <c r="H121" s="4">
        <v>124</v>
      </c>
      <c r="W121" t="s">
        <v>203</v>
      </c>
      <c r="X121" t="s">
        <v>203</v>
      </c>
      <c r="Y121">
        <f t="shared" ca="1" si="11"/>
        <v>66</v>
      </c>
      <c r="Z121">
        <f t="shared" ca="1" si="12"/>
        <v>44</v>
      </c>
      <c r="AA121">
        <f t="shared" ca="1" si="13"/>
        <v>140</v>
      </c>
    </row>
    <row r="122" spans="3:27" x14ac:dyDescent="0.25">
      <c r="C122" s="10" t="s">
        <v>1579</v>
      </c>
      <c r="D122">
        <f>F124/G124</f>
        <v>1.5238095238095237</v>
      </c>
      <c r="E122" s="4" t="s">
        <v>184</v>
      </c>
      <c r="F122" s="4">
        <v>52</v>
      </c>
      <c r="G122" s="4">
        <v>35</v>
      </c>
      <c r="H122" s="4">
        <v>128</v>
      </c>
      <c r="W122" t="s">
        <v>206</v>
      </c>
      <c r="X122" t="s">
        <v>206</v>
      </c>
      <c r="Y122">
        <f t="shared" ca="1" si="11"/>
        <v>48</v>
      </c>
      <c r="Z122">
        <f t="shared" ca="1" si="12"/>
        <v>32</v>
      </c>
      <c r="AA122">
        <f t="shared" ca="1" si="13"/>
        <v>160</v>
      </c>
    </row>
    <row r="123" spans="3:27" x14ac:dyDescent="0.25">
      <c r="C123" t="s">
        <v>154</v>
      </c>
      <c r="D123">
        <f>F125/G125</f>
        <v>1.5172413793103448</v>
      </c>
      <c r="E123" s="4" t="s">
        <v>185</v>
      </c>
      <c r="F123" s="4">
        <v>41</v>
      </c>
      <c r="G123" s="4">
        <v>28</v>
      </c>
      <c r="H123" s="4">
        <v>140</v>
      </c>
      <c r="W123" t="s">
        <v>207</v>
      </c>
      <c r="X123" t="s">
        <v>207</v>
      </c>
      <c r="Y123">
        <f t="shared" ca="1" si="11"/>
        <v>27</v>
      </c>
      <c r="Z123">
        <f t="shared" ca="1" si="12"/>
        <v>18</v>
      </c>
      <c r="AA123">
        <f t="shared" ca="1" si="13"/>
        <v>97</v>
      </c>
    </row>
    <row r="124" spans="3:27" x14ac:dyDescent="0.25">
      <c r="C124" t="s">
        <v>155</v>
      </c>
      <c r="D124">
        <f>F126/G126</f>
        <v>1.52</v>
      </c>
      <c r="E124" s="4" t="s">
        <v>189</v>
      </c>
      <c r="F124" s="4">
        <v>32</v>
      </c>
      <c r="G124" s="4">
        <v>21</v>
      </c>
      <c r="H124" s="4">
        <v>111</v>
      </c>
      <c r="W124" t="s">
        <v>228</v>
      </c>
      <c r="X124" t="s">
        <v>228</v>
      </c>
      <c r="Y124">
        <f t="shared" ca="1" si="11"/>
        <v>57</v>
      </c>
      <c r="Z124">
        <f t="shared" ca="1" si="12"/>
        <v>38</v>
      </c>
      <c r="AA124">
        <f t="shared" ca="1" si="13"/>
        <v>145</v>
      </c>
    </row>
    <row r="125" spans="3:27" x14ac:dyDescent="0.25">
      <c r="C125" t="s">
        <v>1552</v>
      </c>
      <c r="D125">
        <f>F127/G127</f>
        <v>1.52</v>
      </c>
      <c r="E125" s="4" t="s">
        <v>190</v>
      </c>
      <c r="F125" s="4">
        <v>44</v>
      </c>
      <c r="G125" s="4">
        <v>29</v>
      </c>
      <c r="H125" s="4">
        <v>117</v>
      </c>
      <c r="W125" t="s">
        <v>208</v>
      </c>
      <c r="X125" t="s">
        <v>208</v>
      </c>
      <c r="Y125">
        <f t="shared" ca="1" si="11"/>
        <v>63</v>
      </c>
      <c r="Z125">
        <f t="shared" ca="1" si="12"/>
        <v>42</v>
      </c>
      <c r="AA125">
        <f t="shared" ca="1" si="13"/>
        <v>198</v>
      </c>
    </row>
    <row r="126" spans="3:27" x14ac:dyDescent="0.25">
      <c r="C126" t="s">
        <v>408</v>
      </c>
      <c r="D126">
        <f>F128/G128</f>
        <v>1.5</v>
      </c>
      <c r="E126" s="4" t="s">
        <v>191</v>
      </c>
      <c r="F126" s="4">
        <v>38</v>
      </c>
      <c r="G126" s="4">
        <v>25</v>
      </c>
      <c r="H126" s="4">
        <v>103</v>
      </c>
      <c r="W126" t="s">
        <v>209</v>
      </c>
      <c r="X126" t="s">
        <v>209</v>
      </c>
      <c r="Y126">
        <f t="shared" ca="1" si="11"/>
        <v>71</v>
      </c>
      <c r="Z126">
        <f t="shared" ca="1" si="12"/>
        <v>48</v>
      </c>
      <c r="AA126">
        <f t="shared" ca="1" si="13"/>
        <v>277</v>
      </c>
    </row>
    <row r="127" spans="3:27" x14ac:dyDescent="0.25">
      <c r="C127" t="s">
        <v>170</v>
      </c>
      <c r="D127">
        <f>F129/G129</f>
        <v>1.4782608695652173</v>
      </c>
      <c r="E127" s="4" t="s">
        <v>194</v>
      </c>
      <c r="F127" s="4">
        <v>38</v>
      </c>
      <c r="G127" s="4">
        <v>25</v>
      </c>
      <c r="H127" s="4">
        <v>105</v>
      </c>
      <c r="W127" t="s">
        <v>229</v>
      </c>
      <c r="X127" t="s">
        <v>229</v>
      </c>
      <c r="Y127">
        <f t="shared" ca="1" si="11"/>
        <v>33</v>
      </c>
      <c r="Z127">
        <f t="shared" ca="1" si="12"/>
        <v>22</v>
      </c>
      <c r="AA127">
        <f t="shared" ca="1" si="13"/>
        <v>121</v>
      </c>
    </row>
    <row r="128" spans="3:27" x14ac:dyDescent="0.25">
      <c r="C128" t="s">
        <v>156</v>
      </c>
      <c r="D128">
        <f>F130/G130</f>
        <v>1.5</v>
      </c>
      <c r="E128" s="4" t="s">
        <v>195</v>
      </c>
      <c r="F128" s="4">
        <v>39</v>
      </c>
      <c r="G128" s="4">
        <v>26</v>
      </c>
      <c r="H128" s="4">
        <v>105</v>
      </c>
      <c r="W128" t="s">
        <v>210</v>
      </c>
      <c r="X128" t="s">
        <v>210</v>
      </c>
      <c r="Y128">
        <f t="shared" ca="1" si="11"/>
        <v>38</v>
      </c>
      <c r="Z128">
        <f t="shared" ca="1" si="12"/>
        <v>25</v>
      </c>
      <c r="AA128">
        <f t="shared" ca="1" si="13"/>
        <v>126</v>
      </c>
    </row>
    <row r="129" spans="3:27" x14ac:dyDescent="0.25">
      <c r="C129" t="s">
        <v>157</v>
      </c>
      <c r="D129">
        <f>F131/G131</f>
        <v>1.5</v>
      </c>
      <c r="E129" s="4" t="s">
        <v>200</v>
      </c>
      <c r="F129" s="4">
        <v>34</v>
      </c>
      <c r="G129" s="4">
        <v>23</v>
      </c>
      <c r="H129" s="4">
        <v>79</v>
      </c>
      <c r="W129" t="s">
        <v>232</v>
      </c>
      <c r="X129" t="s">
        <v>232</v>
      </c>
      <c r="Y129">
        <f t="shared" ref="Y129:Y172" ca="1" si="15">VLOOKUP($X129,Pausch1,2,FALSE)</f>
        <v>36</v>
      </c>
      <c r="Z129">
        <f t="shared" ref="Z129:Z172" ca="1" si="16">VLOOKUP($X129,Pausch1,3,FALSE)</f>
        <v>24</v>
      </c>
      <c r="AA129">
        <f t="shared" ref="AA129:AA172" ca="1" si="17">VLOOKUP($X129,Pausch1,4,FALSE)</f>
        <v>112</v>
      </c>
    </row>
    <row r="130" spans="3:27" x14ac:dyDescent="0.25">
      <c r="C130" t="s">
        <v>158</v>
      </c>
      <c r="D130">
        <f t="shared" ref="D130:D168" si="18">F132/G132</f>
        <v>1.5</v>
      </c>
      <c r="E130" s="4" t="s">
        <v>201</v>
      </c>
      <c r="F130" s="4">
        <v>36</v>
      </c>
      <c r="G130" s="4">
        <v>24</v>
      </c>
      <c r="H130" s="4">
        <v>147</v>
      </c>
      <c r="W130" t="s">
        <v>214</v>
      </c>
      <c r="X130" t="s">
        <v>214</v>
      </c>
      <c r="Y130">
        <f t="shared" ca="1" si="15"/>
        <v>33</v>
      </c>
      <c r="Z130">
        <f t="shared" ca="1" si="16"/>
        <v>22</v>
      </c>
      <c r="AA130">
        <f t="shared" ca="1" si="17"/>
        <v>195</v>
      </c>
    </row>
    <row r="131" spans="3:27" x14ac:dyDescent="0.25">
      <c r="C131" s="10" t="s">
        <v>1585</v>
      </c>
      <c r="D131">
        <f t="shared" si="18"/>
        <v>1.5</v>
      </c>
      <c r="E131" s="4" t="s">
        <v>203</v>
      </c>
      <c r="F131" s="4">
        <v>66</v>
      </c>
      <c r="G131" s="4">
        <v>44</v>
      </c>
      <c r="H131" s="4">
        <v>140</v>
      </c>
      <c r="W131" t="s">
        <v>167</v>
      </c>
      <c r="X131" t="s">
        <v>168</v>
      </c>
      <c r="Y131">
        <f t="shared" ca="1" si="15"/>
        <v>39</v>
      </c>
      <c r="Z131">
        <f t="shared" ca="1" si="16"/>
        <v>26</v>
      </c>
      <c r="AA131">
        <f t="shared" ca="1" si="17"/>
        <v>130</v>
      </c>
    </row>
    <row r="132" spans="3:27" x14ac:dyDescent="0.25">
      <c r="C132" t="s">
        <v>159</v>
      </c>
      <c r="D132">
        <f t="shared" si="18"/>
        <v>1.5</v>
      </c>
      <c r="E132" s="4" t="s">
        <v>206</v>
      </c>
      <c r="F132" s="4">
        <v>48</v>
      </c>
      <c r="G132" s="4">
        <v>32</v>
      </c>
      <c r="H132" s="4">
        <v>160</v>
      </c>
      <c r="W132" t="s">
        <v>218</v>
      </c>
      <c r="X132" t="s">
        <v>218</v>
      </c>
      <c r="Y132">
        <f t="shared" ca="1" si="15"/>
        <v>51</v>
      </c>
      <c r="Z132">
        <f t="shared" ca="1" si="16"/>
        <v>34</v>
      </c>
      <c r="AA132">
        <f t="shared" ca="1" si="17"/>
        <v>159</v>
      </c>
    </row>
    <row r="133" spans="3:27" x14ac:dyDescent="0.25">
      <c r="C133" t="s">
        <v>160</v>
      </c>
      <c r="D133">
        <f t="shared" si="18"/>
        <v>1.5</v>
      </c>
      <c r="E133" s="4" t="s">
        <v>207</v>
      </c>
      <c r="F133" s="4">
        <v>27</v>
      </c>
      <c r="G133" s="4">
        <v>18</v>
      </c>
      <c r="H133" s="4">
        <v>97</v>
      </c>
      <c r="W133" t="s">
        <v>219</v>
      </c>
      <c r="X133" t="s">
        <v>219</v>
      </c>
      <c r="Y133">
        <f t="shared" ca="1" si="15"/>
        <v>38</v>
      </c>
      <c r="Z133">
        <f t="shared" ca="1" si="16"/>
        <v>25</v>
      </c>
      <c r="AA133">
        <f t="shared" ca="1" si="17"/>
        <v>140</v>
      </c>
    </row>
    <row r="134" spans="3:27" x14ac:dyDescent="0.25">
      <c r="C134" t="s">
        <v>161</v>
      </c>
      <c r="D134">
        <f t="shared" si="18"/>
        <v>1.4791666666666667</v>
      </c>
      <c r="E134" s="4" t="s">
        <v>228</v>
      </c>
      <c r="F134" s="4">
        <v>57</v>
      </c>
      <c r="G134" s="4">
        <v>38</v>
      </c>
      <c r="H134" s="4">
        <v>145</v>
      </c>
      <c r="W134" t="s">
        <v>220</v>
      </c>
      <c r="X134" t="s">
        <v>220</v>
      </c>
      <c r="Y134">
        <f t="shared" ca="1" si="15"/>
        <v>27</v>
      </c>
      <c r="Z134">
        <f t="shared" ca="1" si="16"/>
        <v>18</v>
      </c>
      <c r="AA134">
        <f t="shared" ca="1" si="17"/>
        <v>85</v>
      </c>
    </row>
    <row r="135" spans="3:27" x14ac:dyDescent="0.25">
      <c r="C135" t="s">
        <v>162</v>
      </c>
      <c r="D135">
        <f t="shared" si="18"/>
        <v>1.5</v>
      </c>
      <c r="E135" s="4" t="s">
        <v>208</v>
      </c>
      <c r="F135" s="4">
        <v>63</v>
      </c>
      <c r="G135" s="4">
        <v>42</v>
      </c>
      <c r="H135" s="4">
        <v>198</v>
      </c>
      <c r="W135" t="s">
        <v>221</v>
      </c>
      <c r="X135" t="s">
        <v>221</v>
      </c>
      <c r="Y135">
        <f t="shared" ca="1" si="15"/>
        <v>51</v>
      </c>
      <c r="Z135">
        <f t="shared" ca="1" si="16"/>
        <v>34</v>
      </c>
      <c r="AA135">
        <f t="shared" ca="1" si="17"/>
        <v>174</v>
      </c>
    </row>
    <row r="136" spans="3:27" x14ac:dyDescent="0.25">
      <c r="C136" t="s">
        <v>163</v>
      </c>
      <c r="D136">
        <f t="shared" si="18"/>
        <v>1.52</v>
      </c>
      <c r="E136" s="4" t="s">
        <v>209</v>
      </c>
      <c r="F136" s="4">
        <v>71</v>
      </c>
      <c r="G136" s="4">
        <v>48</v>
      </c>
      <c r="H136" s="4">
        <v>277</v>
      </c>
      <c r="W136" t="s">
        <v>222</v>
      </c>
      <c r="X136" t="s">
        <v>222</v>
      </c>
      <c r="Y136">
        <f t="shared" ca="1" si="15"/>
        <v>44</v>
      </c>
      <c r="Z136">
        <f t="shared" ca="1" si="16"/>
        <v>29</v>
      </c>
      <c r="AA136">
        <f t="shared" ca="1" si="17"/>
        <v>97</v>
      </c>
    </row>
    <row r="137" spans="3:27" x14ac:dyDescent="0.25">
      <c r="C137" t="s">
        <v>164</v>
      </c>
      <c r="D137">
        <f t="shared" si="18"/>
        <v>1.5</v>
      </c>
      <c r="E137" s="4" t="s">
        <v>229</v>
      </c>
      <c r="F137" s="4">
        <v>33</v>
      </c>
      <c r="G137" s="4">
        <v>22</v>
      </c>
      <c r="H137" s="4">
        <v>121</v>
      </c>
      <c r="W137" t="s">
        <v>223</v>
      </c>
      <c r="X137" t="s">
        <v>223</v>
      </c>
      <c r="Y137">
        <f t="shared" ca="1" si="15"/>
        <v>36</v>
      </c>
      <c r="Z137">
        <f t="shared" ca="1" si="16"/>
        <v>24</v>
      </c>
      <c r="AA137">
        <f t="shared" ca="1" si="17"/>
        <v>114</v>
      </c>
    </row>
    <row r="138" spans="3:27" x14ac:dyDescent="0.25">
      <c r="C138" t="s">
        <v>173</v>
      </c>
      <c r="D138">
        <f t="shared" ca="1" si="18"/>
        <v>1.5</v>
      </c>
      <c r="E138" s="4" t="s">
        <v>210</v>
      </c>
      <c r="F138" s="4">
        <v>38</v>
      </c>
      <c r="G138" s="4">
        <v>25</v>
      </c>
      <c r="H138" s="4">
        <v>126</v>
      </c>
      <c r="W138" t="s">
        <v>224</v>
      </c>
      <c r="X138" t="s">
        <v>224</v>
      </c>
      <c r="Y138">
        <f t="shared" ca="1" si="15"/>
        <v>36</v>
      </c>
      <c r="Z138">
        <f t="shared" ca="1" si="16"/>
        <v>24</v>
      </c>
      <c r="AA138">
        <f t="shared" ca="1" si="17"/>
        <v>144</v>
      </c>
    </row>
    <row r="139" spans="3:27" x14ac:dyDescent="0.25">
      <c r="C139" t="s">
        <v>174</v>
      </c>
      <c r="D139">
        <f t="shared" ca="1" si="18"/>
        <v>1.5</v>
      </c>
      <c r="E139" s="4" t="s">
        <v>232</v>
      </c>
      <c r="F139" s="4">
        <v>36</v>
      </c>
      <c r="G139" s="4">
        <v>24</v>
      </c>
      <c r="H139" s="4">
        <v>112</v>
      </c>
      <c r="W139" t="s">
        <v>225</v>
      </c>
      <c r="X139" t="s">
        <v>225</v>
      </c>
      <c r="Y139">
        <f t="shared" ca="1" si="15"/>
        <v>29</v>
      </c>
      <c r="Z139">
        <f t="shared" ca="1" si="16"/>
        <v>20</v>
      </c>
      <c r="AA139">
        <f t="shared" ca="1" si="17"/>
        <v>102</v>
      </c>
    </row>
    <row r="140" spans="3:27" x14ac:dyDescent="0.25">
      <c r="C140" t="s">
        <v>175</v>
      </c>
      <c r="D140">
        <f t="shared" ca="1" si="18"/>
        <v>1.5</v>
      </c>
      <c r="E140" s="50" t="s">
        <v>1558</v>
      </c>
      <c r="F140" s="50" cm="1">
        <f t="array" aca="1" ref="F140" ca="1">INDIRECT("F"&amp;J140)</f>
        <v>66</v>
      </c>
      <c r="G140" s="50" cm="1">
        <f t="array" aca="1" ref="G140" ca="1">INDIRECT("G"&amp;J140)</f>
        <v>44</v>
      </c>
      <c r="H140" s="50" cm="1">
        <f t="array" aca="1" ref="H140" ca="1">INDIRECT("H"&amp;J140)</f>
        <v>203</v>
      </c>
      <c r="I140" t="s">
        <v>233</v>
      </c>
      <c r="J140">
        <f>MATCH(I140,E:E)</f>
        <v>154</v>
      </c>
      <c r="W140" t="s">
        <v>233</v>
      </c>
      <c r="X140" t="s">
        <v>233</v>
      </c>
      <c r="Y140">
        <f t="shared" ca="1" si="15"/>
        <v>66</v>
      </c>
      <c r="Z140">
        <f t="shared" ca="1" si="16"/>
        <v>44</v>
      </c>
      <c r="AA140">
        <f t="shared" ca="1" si="17"/>
        <v>203</v>
      </c>
    </row>
    <row r="141" spans="3:27" x14ac:dyDescent="0.25">
      <c r="C141" s="10" t="s">
        <v>1598</v>
      </c>
      <c r="D141">
        <f t="shared" si="18"/>
        <v>1.5</v>
      </c>
      <c r="E141" s="50" t="s">
        <v>1559</v>
      </c>
      <c r="F141" s="50" cm="1">
        <f t="array" aca="1" ref="F141" ca="1">INDIRECT("F"&amp;J141)</f>
        <v>66</v>
      </c>
      <c r="G141" s="50" cm="1">
        <f t="array" aca="1" ref="G141" ca="1">INDIRECT("G"&amp;J141)</f>
        <v>44</v>
      </c>
      <c r="H141" s="50" cm="1">
        <f t="array" aca="1" ref="H141" ca="1">INDIRECT("H"&amp;J141)</f>
        <v>203</v>
      </c>
      <c r="I141" t="s">
        <v>233</v>
      </c>
      <c r="J141">
        <f>MATCH(I141,E:E)</f>
        <v>154</v>
      </c>
      <c r="W141" t="s">
        <v>226</v>
      </c>
      <c r="X141" t="s">
        <v>226</v>
      </c>
      <c r="Y141">
        <f t="shared" ca="1" si="15"/>
        <v>42</v>
      </c>
      <c r="Z141">
        <f t="shared" ca="1" si="16"/>
        <v>28</v>
      </c>
      <c r="AA141">
        <f t="shared" ca="1" si="17"/>
        <v>155</v>
      </c>
    </row>
    <row r="142" spans="3:27" x14ac:dyDescent="0.25">
      <c r="C142" t="s">
        <v>407</v>
      </c>
      <c r="D142">
        <f t="shared" ca="1" si="18"/>
        <v>1.5</v>
      </c>
      <c r="E142" s="50" t="s">
        <v>1560</v>
      </c>
      <c r="F142" s="50" cm="1">
        <f t="array" aca="1" ref="F142" ca="1">INDIRECT("F"&amp;J142)</f>
        <v>66</v>
      </c>
      <c r="G142" s="50" cm="1">
        <f t="array" aca="1" ref="G142" ca="1">INDIRECT("G"&amp;J142)</f>
        <v>44</v>
      </c>
      <c r="H142" s="50" cm="1">
        <f t="array" aca="1" ref="H142" ca="1">INDIRECT("H"&amp;J142)</f>
        <v>203</v>
      </c>
      <c r="I142" t="s">
        <v>233</v>
      </c>
      <c r="J142">
        <f>MATCH(I142,E:E)</f>
        <v>154</v>
      </c>
      <c r="W142" t="s">
        <v>234</v>
      </c>
      <c r="X142" t="s">
        <v>234</v>
      </c>
      <c r="Y142">
        <f t="shared" ca="1" si="15"/>
        <v>32</v>
      </c>
      <c r="Z142">
        <f t="shared" ca="1" si="16"/>
        <v>21</v>
      </c>
      <c r="AA142">
        <f t="shared" ca="1" si="17"/>
        <v>77</v>
      </c>
    </row>
    <row r="143" spans="3:27" x14ac:dyDescent="0.25">
      <c r="C143" s="10" t="s">
        <v>1583</v>
      </c>
      <c r="D143">
        <f t="shared" si="18"/>
        <v>1.5</v>
      </c>
      <c r="E143" s="4" t="s">
        <v>214</v>
      </c>
      <c r="F143" s="4">
        <v>33</v>
      </c>
      <c r="G143" s="4">
        <v>22</v>
      </c>
      <c r="H143" s="4">
        <v>195</v>
      </c>
      <c r="W143" t="s">
        <v>236</v>
      </c>
      <c r="X143" t="s">
        <v>236</v>
      </c>
      <c r="Y143">
        <f t="shared" ca="1" si="15"/>
        <v>40</v>
      </c>
      <c r="Z143">
        <f t="shared" ca="1" si="16"/>
        <v>27</v>
      </c>
      <c r="AA143">
        <f t="shared" ca="1" si="17"/>
        <v>144</v>
      </c>
    </row>
    <row r="144" spans="3:27" x14ac:dyDescent="0.25">
      <c r="C144" t="s">
        <v>176</v>
      </c>
      <c r="D144">
        <f t="shared" ca="1" si="18"/>
        <v>1.5</v>
      </c>
      <c r="E144" s="50" t="s">
        <v>167</v>
      </c>
      <c r="F144" s="50" cm="1">
        <f t="array" aca="1" ref="F144" ca="1">INDIRECT("F"&amp;J144)</f>
        <v>39</v>
      </c>
      <c r="G144" s="50" cm="1">
        <f t="array" aca="1" ref="G144" ca="1">INDIRECT("G"&amp;J144)</f>
        <v>26</v>
      </c>
      <c r="H144" s="50" cm="1">
        <f t="array" aca="1" ref="H144" ca="1">INDIRECT("H"&amp;J144)</f>
        <v>130</v>
      </c>
      <c r="I144" t="s">
        <v>168</v>
      </c>
      <c r="J144">
        <f>MATCH(I144,E:E)</f>
        <v>72</v>
      </c>
      <c r="W144" t="s">
        <v>237</v>
      </c>
      <c r="X144" t="s">
        <v>237</v>
      </c>
      <c r="Y144">
        <f t="shared" ca="1" si="15"/>
        <v>28</v>
      </c>
      <c r="Z144">
        <f t="shared" ca="1" si="16"/>
        <v>19</v>
      </c>
      <c r="AA144">
        <f t="shared" ca="1" si="17"/>
        <v>135</v>
      </c>
    </row>
    <row r="145" spans="3:27" x14ac:dyDescent="0.25">
      <c r="C145" t="s">
        <v>166</v>
      </c>
      <c r="D145">
        <f t="shared" si="18"/>
        <v>1.52</v>
      </c>
      <c r="E145" s="4" t="s">
        <v>218</v>
      </c>
      <c r="F145" s="4">
        <v>51</v>
      </c>
      <c r="G145" s="4">
        <v>34</v>
      </c>
      <c r="H145" s="4">
        <v>159</v>
      </c>
      <c r="W145" t="s">
        <v>238</v>
      </c>
      <c r="X145" t="s">
        <v>238</v>
      </c>
      <c r="Y145">
        <f t="shared" ca="1" si="15"/>
        <v>45</v>
      </c>
      <c r="Z145">
        <f t="shared" ca="1" si="16"/>
        <v>30</v>
      </c>
      <c r="AA145">
        <f t="shared" ca="1" si="17"/>
        <v>207</v>
      </c>
    </row>
    <row r="146" spans="3:27" x14ac:dyDescent="0.25">
      <c r="C146" t="s">
        <v>178</v>
      </c>
      <c r="D146">
        <f t="shared" si="18"/>
        <v>1.5</v>
      </c>
      <c r="E146" s="50" t="s">
        <v>1554</v>
      </c>
      <c r="F146" s="50" cm="1">
        <f t="array" aca="1" ref="F146" ca="1">INDIRECT("F"&amp;J146)</f>
        <v>66</v>
      </c>
      <c r="G146" s="50" cm="1">
        <f t="array" aca="1" ref="G146" ca="1">INDIRECT("G"&amp;J146)</f>
        <v>44</v>
      </c>
      <c r="H146" s="50" cm="1">
        <f t="array" aca="1" ref="H146" ca="1">INDIRECT("H"&amp;J146)</f>
        <v>203</v>
      </c>
      <c r="I146" t="s">
        <v>233</v>
      </c>
      <c r="J146">
        <f>MATCH(I146,E:E)</f>
        <v>154</v>
      </c>
      <c r="W146" t="s">
        <v>239</v>
      </c>
      <c r="X146" t="s">
        <v>239</v>
      </c>
      <c r="Y146">
        <f t="shared" ca="1" si="15"/>
        <v>33</v>
      </c>
      <c r="Z146">
        <f t="shared" ca="1" si="16"/>
        <v>32</v>
      </c>
      <c r="AA146">
        <f t="shared" ca="1" si="17"/>
        <v>180</v>
      </c>
    </row>
    <row r="147" spans="3:27" x14ac:dyDescent="0.25">
      <c r="C147" t="s">
        <v>177</v>
      </c>
      <c r="D147">
        <f t="shared" si="18"/>
        <v>1.5</v>
      </c>
      <c r="E147" s="4" t="s">
        <v>219</v>
      </c>
      <c r="F147" s="4">
        <v>38</v>
      </c>
      <c r="G147" s="4">
        <v>25</v>
      </c>
      <c r="H147" s="4">
        <v>140</v>
      </c>
      <c r="W147" t="s">
        <v>240</v>
      </c>
      <c r="X147" t="s">
        <v>240</v>
      </c>
      <c r="Y147">
        <f t="shared" ca="1" si="15"/>
        <v>32</v>
      </c>
      <c r="Z147">
        <f t="shared" ca="1" si="16"/>
        <v>21</v>
      </c>
      <c r="AA147">
        <f t="shared" ca="1" si="17"/>
        <v>85</v>
      </c>
    </row>
    <row r="148" spans="3:27" x14ac:dyDescent="0.25">
      <c r="C148" t="s">
        <v>179</v>
      </c>
      <c r="D148">
        <f t="shared" si="18"/>
        <v>1.5172413793103448</v>
      </c>
      <c r="E148" s="4" t="s">
        <v>220</v>
      </c>
      <c r="F148" s="4">
        <v>27</v>
      </c>
      <c r="G148" s="4">
        <v>18</v>
      </c>
      <c r="H148" s="4">
        <v>85</v>
      </c>
      <c r="W148" t="s">
        <v>241</v>
      </c>
      <c r="X148" t="s">
        <v>241</v>
      </c>
      <c r="Y148">
        <f t="shared" ca="1" si="15"/>
        <v>40</v>
      </c>
      <c r="Z148">
        <f t="shared" ca="1" si="16"/>
        <v>27</v>
      </c>
      <c r="AA148">
        <f t="shared" ca="1" si="17"/>
        <v>113</v>
      </c>
    </row>
    <row r="149" spans="3:27" x14ac:dyDescent="0.25">
      <c r="C149" t="s">
        <v>179</v>
      </c>
      <c r="D149">
        <f t="shared" si="18"/>
        <v>1.5</v>
      </c>
      <c r="E149" s="4" t="s">
        <v>221</v>
      </c>
      <c r="F149" s="4">
        <v>51</v>
      </c>
      <c r="G149" s="4">
        <v>34</v>
      </c>
      <c r="H149" s="4">
        <v>174</v>
      </c>
      <c r="W149" t="s">
        <v>242</v>
      </c>
      <c r="X149" t="s">
        <v>242</v>
      </c>
      <c r="Y149">
        <f t="shared" ca="1" si="15"/>
        <v>32</v>
      </c>
      <c r="Z149">
        <f t="shared" ca="1" si="16"/>
        <v>21</v>
      </c>
      <c r="AA149">
        <f t="shared" ca="1" si="17"/>
        <v>133</v>
      </c>
    </row>
    <row r="150" spans="3:27" x14ac:dyDescent="0.25">
      <c r="C150" t="s">
        <v>180</v>
      </c>
      <c r="D150">
        <f t="shared" si="18"/>
        <v>1.5</v>
      </c>
      <c r="E150" s="4" t="s">
        <v>222</v>
      </c>
      <c r="F150" s="4">
        <v>44</v>
      </c>
      <c r="G150" s="4">
        <v>29</v>
      </c>
      <c r="H150" s="4">
        <v>97</v>
      </c>
      <c r="W150" t="s">
        <v>243</v>
      </c>
      <c r="X150" t="s">
        <v>243</v>
      </c>
      <c r="Y150">
        <f t="shared" ca="1" si="15"/>
        <v>48</v>
      </c>
      <c r="Z150">
        <f t="shared" ca="1" si="16"/>
        <v>32</v>
      </c>
      <c r="AA150">
        <f t="shared" ca="1" si="17"/>
        <v>150</v>
      </c>
    </row>
    <row r="151" spans="3:27" x14ac:dyDescent="0.25">
      <c r="C151" t="s">
        <v>181</v>
      </c>
      <c r="D151">
        <f t="shared" si="18"/>
        <v>1.45</v>
      </c>
      <c r="E151" s="4" t="s">
        <v>223</v>
      </c>
      <c r="F151" s="4">
        <v>36</v>
      </c>
      <c r="G151" s="4">
        <v>24</v>
      </c>
      <c r="H151" s="4">
        <v>114</v>
      </c>
      <c r="W151" t="s">
        <v>244</v>
      </c>
      <c r="X151" t="s">
        <v>244</v>
      </c>
      <c r="Y151">
        <f t="shared" ca="1" si="15"/>
        <v>51</v>
      </c>
      <c r="Z151">
        <f t="shared" ca="1" si="16"/>
        <v>34</v>
      </c>
      <c r="AA151">
        <f t="shared" ca="1" si="17"/>
        <v>178</v>
      </c>
    </row>
    <row r="152" spans="3:27" x14ac:dyDescent="0.25">
      <c r="C152" t="s">
        <v>182</v>
      </c>
      <c r="D152">
        <f t="shared" si="18"/>
        <v>1.5</v>
      </c>
      <c r="E152" s="4" t="s">
        <v>224</v>
      </c>
      <c r="F152" s="4">
        <v>36</v>
      </c>
      <c r="G152" s="4">
        <v>24</v>
      </c>
      <c r="H152" s="4">
        <v>144</v>
      </c>
      <c r="W152" t="s">
        <v>254</v>
      </c>
      <c r="X152" t="s">
        <v>254</v>
      </c>
      <c r="Y152">
        <f t="shared" ca="1" si="15"/>
        <v>81</v>
      </c>
      <c r="Z152">
        <f t="shared" ca="1" si="16"/>
        <v>54</v>
      </c>
      <c r="AA152">
        <f t="shared" ca="1" si="17"/>
        <v>169</v>
      </c>
    </row>
    <row r="153" spans="3:27" x14ac:dyDescent="0.25">
      <c r="C153" t="s">
        <v>183</v>
      </c>
      <c r="D153">
        <f t="shared" si="18"/>
        <v>1.5</v>
      </c>
      <c r="E153" s="4" t="s">
        <v>225</v>
      </c>
      <c r="F153" s="4">
        <v>29</v>
      </c>
      <c r="G153" s="4">
        <v>20</v>
      </c>
      <c r="H153" s="4">
        <v>102</v>
      </c>
      <c r="W153" t="s">
        <v>251</v>
      </c>
      <c r="X153" t="s">
        <v>251</v>
      </c>
      <c r="Y153">
        <f t="shared" ca="1" si="15"/>
        <v>36</v>
      </c>
      <c r="Z153">
        <f t="shared" ca="1" si="16"/>
        <v>24</v>
      </c>
      <c r="AA153">
        <f t="shared" ca="1" si="17"/>
        <v>111</v>
      </c>
    </row>
    <row r="154" spans="3:27" x14ac:dyDescent="0.25">
      <c r="C154" t="s">
        <v>184</v>
      </c>
      <c r="D154">
        <f t="shared" si="18"/>
        <v>1.5238095238095237</v>
      </c>
      <c r="E154" s="4" t="s">
        <v>233</v>
      </c>
      <c r="F154" s="4">
        <v>66</v>
      </c>
      <c r="G154" s="4">
        <v>44</v>
      </c>
      <c r="H154" s="4">
        <v>203</v>
      </c>
      <c r="W154" t="s">
        <v>252</v>
      </c>
      <c r="X154" t="s">
        <v>252</v>
      </c>
      <c r="Y154">
        <f t="shared" ca="1" si="15"/>
        <v>21</v>
      </c>
      <c r="Z154">
        <f t="shared" ca="1" si="16"/>
        <v>14</v>
      </c>
      <c r="AA154">
        <f t="shared" ca="1" si="17"/>
        <v>148</v>
      </c>
    </row>
    <row r="155" spans="3:27" x14ac:dyDescent="0.25">
      <c r="C155" t="s">
        <v>185</v>
      </c>
      <c r="D155">
        <f t="shared" si="18"/>
        <v>1.4814814814814814</v>
      </c>
      <c r="E155" s="4" t="s">
        <v>226</v>
      </c>
      <c r="F155" s="4">
        <v>42</v>
      </c>
      <c r="G155" s="4">
        <v>28</v>
      </c>
      <c r="H155" s="4">
        <v>155</v>
      </c>
      <c r="W155" t="s">
        <v>265</v>
      </c>
      <c r="X155" t="s">
        <v>265</v>
      </c>
      <c r="Y155">
        <f t="shared" ca="1" si="15"/>
        <v>53</v>
      </c>
      <c r="Z155">
        <f t="shared" ca="1" si="16"/>
        <v>36</v>
      </c>
      <c r="AA155">
        <f t="shared" ca="1" si="17"/>
        <v>210</v>
      </c>
    </row>
    <row r="156" spans="3:27" x14ac:dyDescent="0.25">
      <c r="C156" t="s">
        <v>186</v>
      </c>
      <c r="D156">
        <f t="shared" si="18"/>
        <v>1.4736842105263157</v>
      </c>
      <c r="E156" s="4" t="s">
        <v>234</v>
      </c>
      <c r="F156" s="4">
        <v>32</v>
      </c>
      <c r="G156" s="4">
        <v>21</v>
      </c>
      <c r="H156" s="4">
        <v>77</v>
      </c>
      <c r="W156" t="s">
        <v>253</v>
      </c>
      <c r="X156" t="s">
        <v>253</v>
      </c>
      <c r="Y156">
        <f t="shared" ca="1" si="15"/>
        <v>42</v>
      </c>
      <c r="Z156">
        <f t="shared" ca="1" si="16"/>
        <v>28</v>
      </c>
      <c r="AA156">
        <f t="shared" ca="1" si="17"/>
        <v>125</v>
      </c>
    </row>
    <row r="157" spans="3:27" x14ac:dyDescent="0.25">
      <c r="C157" t="s">
        <v>189</v>
      </c>
      <c r="D157">
        <f t="shared" si="18"/>
        <v>1.5</v>
      </c>
      <c r="E157" s="4" t="s">
        <v>236</v>
      </c>
      <c r="F157" s="4">
        <v>40</v>
      </c>
      <c r="G157" s="4">
        <v>27</v>
      </c>
      <c r="H157" s="4">
        <v>144</v>
      </c>
      <c r="W157" t="s">
        <v>407</v>
      </c>
      <c r="X157" t="s">
        <v>407</v>
      </c>
      <c r="Y157">
        <f t="shared" ca="1" si="15"/>
        <v>27</v>
      </c>
      <c r="Z157">
        <f t="shared" ca="1" si="16"/>
        <v>18</v>
      </c>
      <c r="AA157">
        <f t="shared" ca="1" si="17"/>
        <v>89</v>
      </c>
    </row>
    <row r="158" spans="3:27" x14ac:dyDescent="0.25">
      <c r="C158" s="10" t="s">
        <v>1595</v>
      </c>
      <c r="D158">
        <f t="shared" si="18"/>
        <v>1.03125</v>
      </c>
      <c r="E158" s="4" t="s">
        <v>237</v>
      </c>
      <c r="F158" s="4">
        <v>28</v>
      </c>
      <c r="G158" s="4">
        <v>19</v>
      </c>
      <c r="H158" s="4">
        <v>135</v>
      </c>
      <c r="W158" t="s">
        <v>408</v>
      </c>
      <c r="X158" t="s">
        <v>170</v>
      </c>
      <c r="Y158">
        <f t="shared" ca="1" si="15"/>
        <v>26</v>
      </c>
      <c r="Z158">
        <f t="shared" ca="1" si="16"/>
        <v>17</v>
      </c>
      <c r="AA158">
        <f t="shared" ca="1" si="17"/>
        <v>73</v>
      </c>
    </row>
    <row r="159" spans="3:27" x14ac:dyDescent="0.25">
      <c r="C159" s="10" t="s">
        <v>1580</v>
      </c>
      <c r="D159">
        <f t="shared" si="18"/>
        <v>1.5238095238095237</v>
      </c>
      <c r="E159" s="4" t="s">
        <v>238</v>
      </c>
      <c r="F159" s="4">
        <v>45</v>
      </c>
      <c r="G159" s="4">
        <v>30</v>
      </c>
      <c r="H159" s="4">
        <v>207</v>
      </c>
      <c r="W159" t="s">
        <v>410</v>
      </c>
      <c r="X159" t="s">
        <v>234</v>
      </c>
      <c r="Y159">
        <f t="shared" ca="1" si="15"/>
        <v>32</v>
      </c>
      <c r="Z159">
        <f t="shared" ca="1" si="16"/>
        <v>21</v>
      </c>
      <c r="AA159">
        <f t="shared" ca="1" si="17"/>
        <v>77</v>
      </c>
    </row>
    <row r="160" spans="3:27" x14ac:dyDescent="0.25">
      <c r="C160" t="s">
        <v>190</v>
      </c>
      <c r="D160">
        <f t="shared" si="18"/>
        <v>1.4814814814814814</v>
      </c>
      <c r="E160" s="4" t="s">
        <v>239</v>
      </c>
      <c r="F160" s="4">
        <v>33</v>
      </c>
      <c r="G160" s="4">
        <v>32</v>
      </c>
      <c r="H160" s="4">
        <v>180</v>
      </c>
      <c r="W160" t="s">
        <v>409</v>
      </c>
      <c r="X160" t="s">
        <v>229</v>
      </c>
      <c r="Y160">
        <f t="shared" ca="1" si="15"/>
        <v>33</v>
      </c>
      <c r="Z160">
        <f t="shared" ca="1" si="16"/>
        <v>22</v>
      </c>
      <c r="AA160">
        <f t="shared" ca="1" si="17"/>
        <v>121</v>
      </c>
    </row>
    <row r="161" spans="3:27" x14ac:dyDescent="0.25">
      <c r="C161" t="s">
        <v>191</v>
      </c>
      <c r="D161">
        <f t="shared" si="18"/>
        <v>1.5238095238095237</v>
      </c>
      <c r="E161" s="4" t="s">
        <v>240</v>
      </c>
      <c r="F161" s="4">
        <v>32</v>
      </c>
      <c r="G161" s="4">
        <v>21</v>
      </c>
      <c r="H161" s="4">
        <v>85</v>
      </c>
      <c r="W161" t="s">
        <v>1552</v>
      </c>
      <c r="X161" t="s">
        <v>185</v>
      </c>
      <c r="Y161">
        <f t="shared" ca="1" si="15"/>
        <v>41</v>
      </c>
      <c r="Z161">
        <f t="shared" ca="1" si="16"/>
        <v>28</v>
      </c>
      <c r="AA161">
        <f t="shared" ca="1" si="17"/>
        <v>140</v>
      </c>
    </row>
    <row r="162" spans="3:27" x14ac:dyDescent="0.25">
      <c r="C162" t="s">
        <v>191</v>
      </c>
      <c r="D162">
        <f t="shared" si="18"/>
        <v>1.5</v>
      </c>
      <c r="E162" s="4" t="s">
        <v>241</v>
      </c>
      <c r="F162" s="4">
        <v>40</v>
      </c>
      <c r="G162" s="4">
        <v>27</v>
      </c>
      <c r="H162" s="4">
        <v>113</v>
      </c>
      <c r="W162" t="s">
        <v>1553</v>
      </c>
      <c r="X162" t="s">
        <v>233</v>
      </c>
      <c r="Y162">
        <f t="shared" ca="1" si="15"/>
        <v>66</v>
      </c>
      <c r="Z162">
        <f t="shared" ca="1" si="16"/>
        <v>44</v>
      </c>
      <c r="AA162">
        <f t="shared" ca="1" si="17"/>
        <v>203</v>
      </c>
    </row>
    <row r="163" spans="3:27" x14ac:dyDescent="0.25">
      <c r="C163" t="s">
        <v>198</v>
      </c>
      <c r="D163">
        <f t="shared" si="18"/>
        <v>1.5</v>
      </c>
      <c r="E163" s="4" t="s">
        <v>242</v>
      </c>
      <c r="F163" s="4">
        <v>32</v>
      </c>
      <c r="G163" s="4">
        <v>21</v>
      </c>
      <c r="H163" s="4">
        <v>133</v>
      </c>
      <c r="W163" t="s">
        <v>1555</v>
      </c>
      <c r="X163" t="s">
        <v>233</v>
      </c>
      <c r="Y163">
        <f t="shared" ca="1" si="15"/>
        <v>66</v>
      </c>
      <c r="Z163">
        <f t="shared" ca="1" si="16"/>
        <v>44</v>
      </c>
      <c r="AA163">
        <f t="shared" ca="1" si="17"/>
        <v>203</v>
      </c>
    </row>
    <row r="164" spans="3:27" x14ac:dyDescent="0.25">
      <c r="C164" t="s">
        <v>194</v>
      </c>
      <c r="D164">
        <f t="shared" si="18"/>
        <v>1.5</v>
      </c>
      <c r="E164" s="4" t="s">
        <v>243</v>
      </c>
      <c r="F164" s="4">
        <v>48</v>
      </c>
      <c r="G164" s="4">
        <v>32</v>
      </c>
      <c r="H164" s="4">
        <v>150</v>
      </c>
      <c r="W164" t="s">
        <v>1556</v>
      </c>
      <c r="X164" t="s">
        <v>233</v>
      </c>
      <c r="Y164">
        <f t="shared" ca="1" si="15"/>
        <v>66</v>
      </c>
      <c r="Z164">
        <f t="shared" ca="1" si="16"/>
        <v>44</v>
      </c>
      <c r="AA164">
        <f t="shared" ca="1" si="17"/>
        <v>203</v>
      </c>
    </row>
    <row r="165" spans="3:27" x14ac:dyDescent="0.25">
      <c r="C165" t="s">
        <v>195</v>
      </c>
      <c r="D165">
        <f t="shared" si="18"/>
        <v>1.5</v>
      </c>
      <c r="E165" s="4" t="s">
        <v>244</v>
      </c>
      <c r="F165" s="4">
        <v>51</v>
      </c>
      <c r="G165" s="4">
        <v>34</v>
      </c>
      <c r="H165" s="4">
        <v>178</v>
      </c>
      <c r="W165" t="s">
        <v>1557</v>
      </c>
      <c r="X165" t="s">
        <v>233</v>
      </c>
      <c r="Y165">
        <f t="shared" ca="1" si="15"/>
        <v>66</v>
      </c>
      <c r="Z165">
        <f t="shared" ca="1" si="16"/>
        <v>44</v>
      </c>
      <c r="AA165">
        <f t="shared" ca="1" si="17"/>
        <v>203</v>
      </c>
    </row>
    <row r="166" spans="3:27" x14ac:dyDescent="0.25">
      <c r="C166" t="s">
        <v>200</v>
      </c>
      <c r="D166">
        <f t="shared" si="18"/>
        <v>1.5</v>
      </c>
      <c r="E166" s="4" t="s">
        <v>254</v>
      </c>
      <c r="F166" s="4">
        <v>81</v>
      </c>
      <c r="G166" s="4">
        <v>54</v>
      </c>
      <c r="H166" s="4">
        <v>169</v>
      </c>
      <c r="W166" t="s">
        <v>1558</v>
      </c>
      <c r="X166" t="s">
        <v>233</v>
      </c>
      <c r="Y166">
        <f t="shared" ca="1" si="15"/>
        <v>66</v>
      </c>
      <c r="Z166">
        <f t="shared" ca="1" si="16"/>
        <v>44</v>
      </c>
      <c r="AA166">
        <f t="shared" ca="1" si="17"/>
        <v>203</v>
      </c>
    </row>
    <row r="167" spans="3:27" x14ac:dyDescent="0.25">
      <c r="C167" t="s">
        <v>201</v>
      </c>
      <c r="D167">
        <f t="shared" si="18"/>
        <v>1.4722222222222223</v>
      </c>
      <c r="E167" s="4" t="s">
        <v>251</v>
      </c>
      <c r="F167" s="4">
        <v>36</v>
      </c>
      <c r="G167" s="4">
        <v>24</v>
      </c>
      <c r="H167" s="4">
        <v>111</v>
      </c>
      <c r="W167" t="s">
        <v>1559</v>
      </c>
      <c r="X167" t="s">
        <v>233</v>
      </c>
      <c r="Y167">
        <f t="shared" ca="1" si="15"/>
        <v>66</v>
      </c>
      <c r="Z167">
        <f t="shared" ca="1" si="16"/>
        <v>44</v>
      </c>
      <c r="AA167">
        <f t="shared" ca="1" si="17"/>
        <v>203</v>
      </c>
    </row>
    <row r="168" spans="3:27" x14ac:dyDescent="0.25">
      <c r="C168" t="s">
        <v>196</v>
      </c>
      <c r="D168">
        <f t="shared" si="18"/>
        <v>1.5</v>
      </c>
      <c r="E168" s="4" t="s">
        <v>252</v>
      </c>
      <c r="F168" s="4">
        <v>21</v>
      </c>
      <c r="G168" s="4">
        <v>14</v>
      </c>
      <c r="H168" s="4">
        <v>148</v>
      </c>
      <c r="W168" t="s">
        <v>1560</v>
      </c>
      <c r="X168" t="s">
        <v>233</v>
      </c>
      <c r="Y168">
        <f t="shared" ca="1" si="15"/>
        <v>66</v>
      </c>
      <c r="Z168">
        <f t="shared" ca="1" si="16"/>
        <v>44</v>
      </c>
      <c r="AA168">
        <f t="shared" ca="1" si="17"/>
        <v>203</v>
      </c>
    </row>
    <row r="169" spans="3:27" x14ac:dyDescent="0.25">
      <c r="C169" t="s">
        <v>203</v>
      </c>
      <c r="E169" s="4" t="s">
        <v>265</v>
      </c>
      <c r="F169" s="4">
        <v>53</v>
      </c>
      <c r="G169" s="4">
        <v>36</v>
      </c>
      <c r="H169" s="4">
        <v>210</v>
      </c>
      <c r="W169" t="s">
        <v>1554</v>
      </c>
      <c r="X169" t="s">
        <v>233</v>
      </c>
      <c r="Y169">
        <f t="shared" ca="1" si="15"/>
        <v>66</v>
      </c>
      <c r="Z169">
        <f t="shared" ca="1" si="16"/>
        <v>44</v>
      </c>
      <c r="AA169">
        <f t="shared" ca="1" si="17"/>
        <v>203</v>
      </c>
    </row>
    <row r="170" spans="3:27" ht="13.25" customHeight="1" x14ac:dyDescent="0.25">
      <c r="C170" t="s">
        <v>204</v>
      </c>
      <c r="E170" s="4" t="s">
        <v>253</v>
      </c>
      <c r="F170" s="4">
        <v>42</v>
      </c>
      <c r="G170" s="4">
        <v>28</v>
      </c>
      <c r="H170" s="4">
        <v>125</v>
      </c>
      <c r="W170" t="s">
        <v>1592</v>
      </c>
      <c r="X170" t="s">
        <v>173</v>
      </c>
      <c r="Y170">
        <f t="shared" ca="1" si="15"/>
        <v>58</v>
      </c>
      <c r="Z170">
        <f t="shared" ca="1" si="16"/>
        <v>39</v>
      </c>
      <c r="AA170">
        <f t="shared" ca="1" si="17"/>
        <v>167</v>
      </c>
    </row>
    <row r="171" spans="3:27" x14ac:dyDescent="0.25">
      <c r="C171" t="s">
        <v>206</v>
      </c>
      <c r="E171" s="4"/>
      <c r="F171" s="4"/>
      <c r="G171" s="4"/>
      <c r="H171" s="4"/>
      <c r="W171" t="s">
        <v>1593</v>
      </c>
      <c r="X171" t="s">
        <v>173</v>
      </c>
      <c r="Y171">
        <f t="shared" ca="1" si="15"/>
        <v>58</v>
      </c>
      <c r="Z171">
        <f t="shared" ca="1" si="16"/>
        <v>39</v>
      </c>
      <c r="AA171">
        <f t="shared" ca="1" si="17"/>
        <v>167</v>
      </c>
    </row>
    <row r="172" spans="3:27" ht="13.25" customHeight="1" x14ac:dyDescent="0.25">
      <c r="C172" t="s">
        <v>207</v>
      </c>
      <c r="W172" t="s">
        <v>1594</v>
      </c>
      <c r="X172" t="s">
        <v>173</v>
      </c>
      <c r="Y172">
        <f t="shared" ca="1" si="15"/>
        <v>58</v>
      </c>
      <c r="Z172">
        <f t="shared" ca="1" si="16"/>
        <v>39</v>
      </c>
      <c r="AA172">
        <f t="shared" ca="1" si="17"/>
        <v>167</v>
      </c>
    </row>
    <row r="173" spans="3:27" x14ac:dyDescent="0.25">
      <c r="C173" t="s">
        <v>228</v>
      </c>
      <c r="W173" t="s">
        <v>1630</v>
      </c>
      <c r="X173" t="s">
        <v>1630</v>
      </c>
      <c r="Y173">
        <v>27</v>
      </c>
      <c r="Z173">
        <v>18</v>
      </c>
      <c r="AA173">
        <v>176</v>
      </c>
    </row>
    <row r="174" spans="3:27" x14ac:dyDescent="0.25">
      <c r="C174" t="s">
        <v>208</v>
      </c>
      <c r="W174" t="s">
        <v>1632</v>
      </c>
      <c r="X174" t="s">
        <v>1632</v>
      </c>
      <c r="Y174">
        <v>65</v>
      </c>
      <c r="Z174">
        <v>44</v>
      </c>
      <c r="AA174">
        <v>173</v>
      </c>
    </row>
    <row r="175" spans="3:27" x14ac:dyDescent="0.25">
      <c r="C175" t="s">
        <v>209</v>
      </c>
    </row>
    <row r="176" spans="3:27" x14ac:dyDescent="0.25">
      <c r="C176" s="10" t="s">
        <v>1592</v>
      </c>
    </row>
    <row r="177" spans="3:3" x14ac:dyDescent="0.25">
      <c r="C177" t="s">
        <v>409</v>
      </c>
    </row>
    <row r="178" spans="3:3" x14ac:dyDescent="0.25">
      <c r="C178" t="s">
        <v>229</v>
      </c>
    </row>
    <row r="179" spans="3:3" x14ac:dyDescent="0.25">
      <c r="C179" t="s">
        <v>210</v>
      </c>
    </row>
    <row r="180" spans="3:3" x14ac:dyDescent="0.25">
      <c r="C180" t="s">
        <v>211</v>
      </c>
    </row>
    <row r="181" spans="3:3" x14ac:dyDescent="0.25">
      <c r="C181" t="s">
        <v>232</v>
      </c>
    </row>
    <row r="182" spans="3:3" x14ac:dyDescent="0.25">
      <c r="C182" t="s">
        <v>1558</v>
      </c>
    </row>
    <row r="183" spans="3:3" x14ac:dyDescent="0.25">
      <c r="C183" t="s">
        <v>1559</v>
      </c>
    </row>
    <row r="184" spans="3:3" x14ac:dyDescent="0.25">
      <c r="C184" t="s">
        <v>1560</v>
      </c>
    </row>
    <row r="185" spans="3:3" x14ac:dyDescent="0.25">
      <c r="C185" t="s">
        <v>215</v>
      </c>
    </row>
    <row r="186" spans="3:3" x14ac:dyDescent="0.25">
      <c r="C186" t="s">
        <v>214</v>
      </c>
    </row>
    <row r="187" spans="3:3" x14ac:dyDescent="0.25">
      <c r="C187" t="s">
        <v>167</v>
      </c>
    </row>
    <row r="188" spans="3:3" x14ac:dyDescent="0.25">
      <c r="C188" t="s">
        <v>218</v>
      </c>
    </row>
    <row r="189" spans="3:3" x14ac:dyDescent="0.25">
      <c r="C189" t="s">
        <v>1554</v>
      </c>
    </row>
    <row r="190" spans="3:3" x14ac:dyDescent="0.25">
      <c r="C190" t="s">
        <v>219</v>
      </c>
    </row>
    <row r="191" spans="3:3" x14ac:dyDescent="0.25">
      <c r="C191" t="s">
        <v>220</v>
      </c>
    </row>
    <row r="192" spans="3:3" x14ac:dyDescent="0.25">
      <c r="C192" t="s">
        <v>221</v>
      </c>
    </row>
    <row r="193" spans="3:3" x14ac:dyDescent="0.25">
      <c r="C193" t="s">
        <v>222</v>
      </c>
    </row>
    <row r="194" spans="3:3" x14ac:dyDescent="0.25">
      <c r="C194" t="s">
        <v>223</v>
      </c>
    </row>
    <row r="195" spans="3:3" x14ac:dyDescent="0.25">
      <c r="C195" t="s">
        <v>224</v>
      </c>
    </row>
    <row r="196" spans="3:3" x14ac:dyDescent="0.25">
      <c r="C196" t="s">
        <v>225</v>
      </c>
    </row>
    <row r="197" spans="3:3" x14ac:dyDescent="0.25">
      <c r="C197" t="s">
        <v>233</v>
      </c>
    </row>
    <row r="198" spans="3:3" x14ac:dyDescent="0.25">
      <c r="C198" t="s">
        <v>226</v>
      </c>
    </row>
    <row r="199" spans="3:3" x14ac:dyDescent="0.25">
      <c r="C199" t="s">
        <v>410</v>
      </c>
    </row>
    <row r="200" spans="3:3" x14ac:dyDescent="0.25">
      <c r="C200" t="s">
        <v>234</v>
      </c>
    </row>
    <row r="201" spans="3:3" x14ac:dyDescent="0.25">
      <c r="C201" t="s">
        <v>236</v>
      </c>
    </row>
    <row r="202" spans="3:3" x14ac:dyDescent="0.25">
      <c r="C202" t="s">
        <v>227</v>
      </c>
    </row>
    <row r="203" spans="3:3" x14ac:dyDescent="0.25">
      <c r="C203" t="s">
        <v>237</v>
      </c>
    </row>
    <row r="204" spans="3:3" x14ac:dyDescent="0.25">
      <c r="C204" s="10" t="s">
        <v>1584</v>
      </c>
    </row>
    <row r="205" spans="3:3" x14ac:dyDescent="0.25">
      <c r="C205" t="s">
        <v>238</v>
      </c>
    </row>
    <row r="206" spans="3:3" x14ac:dyDescent="0.25">
      <c r="C206" t="s">
        <v>239</v>
      </c>
    </row>
    <row r="207" spans="3:3" x14ac:dyDescent="0.25">
      <c r="C207" t="s">
        <v>240</v>
      </c>
    </row>
    <row r="208" spans="3:3" x14ac:dyDescent="0.25">
      <c r="C208" t="s">
        <v>241</v>
      </c>
    </row>
    <row r="209" spans="3:3" x14ac:dyDescent="0.25">
      <c r="C209" t="s">
        <v>256</v>
      </c>
    </row>
    <row r="210" spans="3:3" x14ac:dyDescent="0.25">
      <c r="C210" t="s">
        <v>242</v>
      </c>
    </row>
    <row r="211" spans="3:3" x14ac:dyDescent="0.25">
      <c r="C211" t="s">
        <v>243</v>
      </c>
    </row>
    <row r="212" spans="3:3" x14ac:dyDescent="0.25">
      <c r="C212" t="s">
        <v>244</v>
      </c>
    </row>
    <row r="213" spans="3:3" x14ac:dyDescent="0.25">
      <c r="C213" t="s">
        <v>254</v>
      </c>
    </row>
    <row r="214" spans="3:3" x14ac:dyDescent="0.25">
      <c r="C214" t="s">
        <v>255</v>
      </c>
    </row>
    <row r="215" spans="3:3" x14ac:dyDescent="0.25">
      <c r="C215" t="s">
        <v>262</v>
      </c>
    </row>
    <row r="216" spans="3:3" x14ac:dyDescent="0.25">
      <c r="C216" t="s">
        <v>251</v>
      </c>
    </row>
    <row r="217" spans="3:3" x14ac:dyDescent="0.25">
      <c r="C217" s="10" t="s">
        <v>1581</v>
      </c>
    </row>
    <row r="218" spans="3:3" x14ac:dyDescent="0.25">
      <c r="C218" t="s">
        <v>252</v>
      </c>
    </row>
    <row r="219" spans="3:3" x14ac:dyDescent="0.25">
      <c r="C219" t="s">
        <v>265</v>
      </c>
    </row>
    <row r="220" spans="3:3" x14ac:dyDescent="0.25">
      <c r="C220" t="s">
        <v>253</v>
      </c>
    </row>
  </sheetData>
  <sortState xmlns:xlrd2="http://schemas.microsoft.com/office/spreadsheetml/2017/richdata2" ref="Q1:T22">
    <sortCondition ref="Q1:Q22"/>
  </sortState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E1164-4DC3-44C3-B6B7-303444069C91}">
  <sheetPr codeName="Tabelle4"/>
  <dimension ref="A1:B1267"/>
  <sheetViews>
    <sheetView topLeftCell="A784" workbookViewId="0">
      <selection activeCell="G697" sqref="G697"/>
    </sheetView>
  </sheetViews>
  <sheetFormatPr baseColWidth="10" defaultRowHeight="12.5" x14ac:dyDescent="0.25"/>
  <cols>
    <col min="1" max="1" width="24.6328125" bestFit="1" customWidth="1"/>
  </cols>
  <sheetData>
    <row r="1" spans="1:2" x14ac:dyDescent="0.25">
      <c r="A1" t="s">
        <v>626</v>
      </c>
      <c r="B1">
        <v>91</v>
      </c>
    </row>
    <row r="2" spans="1:2" x14ac:dyDescent="0.25">
      <c r="A2" t="s">
        <v>452</v>
      </c>
      <c r="B2">
        <v>95</v>
      </c>
    </row>
    <row r="3" spans="1:2" x14ac:dyDescent="0.25">
      <c r="A3" t="s">
        <v>810</v>
      </c>
      <c r="B3">
        <v>78</v>
      </c>
    </row>
    <row r="4" spans="1:2" x14ac:dyDescent="0.25">
      <c r="A4" t="s">
        <v>348</v>
      </c>
      <c r="B4">
        <v>94</v>
      </c>
    </row>
    <row r="5" spans="1:2" x14ac:dyDescent="0.25">
      <c r="A5" t="s">
        <v>813</v>
      </c>
      <c r="B5">
        <v>78</v>
      </c>
    </row>
    <row r="6" spans="1:2" x14ac:dyDescent="0.25">
      <c r="A6" t="s">
        <v>1059</v>
      </c>
      <c r="B6">
        <v>77</v>
      </c>
    </row>
    <row r="7" spans="1:2" x14ac:dyDescent="0.25">
      <c r="A7" t="s">
        <v>814</v>
      </c>
      <c r="B7">
        <v>78</v>
      </c>
    </row>
    <row r="8" spans="1:2" x14ac:dyDescent="0.25">
      <c r="A8" t="s">
        <v>817</v>
      </c>
      <c r="B8">
        <v>78</v>
      </c>
    </row>
    <row r="9" spans="1:2" x14ac:dyDescent="0.25">
      <c r="A9" t="s">
        <v>454</v>
      </c>
      <c r="B9">
        <v>95</v>
      </c>
    </row>
    <row r="10" spans="1:2" x14ac:dyDescent="0.25">
      <c r="A10" t="s">
        <v>353</v>
      </c>
      <c r="B10">
        <v>94</v>
      </c>
    </row>
    <row r="11" spans="1:2" x14ac:dyDescent="0.25">
      <c r="A11" t="s">
        <v>818</v>
      </c>
      <c r="B11">
        <v>78</v>
      </c>
    </row>
    <row r="12" spans="1:2" x14ac:dyDescent="0.25">
      <c r="A12" t="s">
        <v>457</v>
      </c>
      <c r="B12">
        <v>95</v>
      </c>
    </row>
    <row r="13" spans="1:2" x14ac:dyDescent="0.25">
      <c r="A13" t="s">
        <v>458</v>
      </c>
      <c r="B13">
        <v>95</v>
      </c>
    </row>
    <row r="14" spans="1:2" x14ac:dyDescent="0.25">
      <c r="A14" t="s">
        <v>1062</v>
      </c>
      <c r="B14">
        <v>77</v>
      </c>
    </row>
    <row r="15" spans="1:2" x14ac:dyDescent="0.25">
      <c r="A15" t="s">
        <v>1066</v>
      </c>
      <c r="B15">
        <v>77</v>
      </c>
    </row>
    <row r="16" spans="1:2" x14ac:dyDescent="0.25">
      <c r="A16" t="s">
        <v>819</v>
      </c>
      <c r="B16">
        <v>78</v>
      </c>
    </row>
    <row r="17" spans="1:2" x14ac:dyDescent="0.25">
      <c r="A17" t="s">
        <v>459</v>
      </c>
      <c r="B17">
        <v>95</v>
      </c>
    </row>
    <row r="18" spans="1:2" x14ac:dyDescent="0.25">
      <c r="A18" t="s">
        <v>822</v>
      </c>
      <c r="B18">
        <v>78</v>
      </c>
    </row>
    <row r="19" spans="1:2" x14ac:dyDescent="0.25">
      <c r="A19" t="s">
        <v>1067</v>
      </c>
      <c r="B19">
        <v>77</v>
      </c>
    </row>
    <row r="20" spans="1:2" x14ac:dyDescent="0.25">
      <c r="A20" t="s">
        <v>628</v>
      </c>
      <c r="B20">
        <v>91</v>
      </c>
    </row>
    <row r="21" spans="1:2" x14ac:dyDescent="0.25">
      <c r="A21" t="s">
        <v>629</v>
      </c>
      <c r="B21">
        <v>91</v>
      </c>
    </row>
    <row r="22" spans="1:2" x14ac:dyDescent="0.25">
      <c r="A22" t="s">
        <v>1070</v>
      </c>
      <c r="B22">
        <v>77</v>
      </c>
    </row>
    <row r="23" spans="1:2" x14ac:dyDescent="0.25">
      <c r="A23" t="s">
        <v>280</v>
      </c>
      <c r="B23">
        <v>92</v>
      </c>
    </row>
    <row r="24" spans="1:2" x14ac:dyDescent="0.25">
      <c r="A24" t="s">
        <v>1072</v>
      </c>
      <c r="B24">
        <v>77</v>
      </c>
    </row>
    <row r="25" spans="1:2" x14ac:dyDescent="0.25">
      <c r="A25" t="s">
        <v>354</v>
      </c>
      <c r="B25">
        <v>94</v>
      </c>
    </row>
    <row r="26" spans="1:2" x14ac:dyDescent="0.25">
      <c r="A26" t="s">
        <v>442</v>
      </c>
      <c r="B26">
        <v>95</v>
      </c>
    </row>
    <row r="27" spans="1:2" x14ac:dyDescent="0.25">
      <c r="A27" t="s">
        <v>1074</v>
      </c>
      <c r="B27">
        <v>77</v>
      </c>
    </row>
    <row r="28" spans="1:2" x14ac:dyDescent="0.25">
      <c r="A28" t="s">
        <v>1075</v>
      </c>
      <c r="B28">
        <v>77</v>
      </c>
    </row>
    <row r="29" spans="1:2" x14ac:dyDescent="0.25">
      <c r="A29" t="s">
        <v>462</v>
      </c>
      <c r="B29">
        <v>95</v>
      </c>
    </row>
    <row r="30" spans="1:2" x14ac:dyDescent="0.25">
      <c r="A30" t="s">
        <v>823</v>
      </c>
      <c r="B30">
        <v>78</v>
      </c>
    </row>
    <row r="31" spans="1:2" x14ac:dyDescent="0.25">
      <c r="A31" t="s">
        <v>632</v>
      </c>
      <c r="B31">
        <v>91</v>
      </c>
    </row>
    <row r="32" spans="1:2" x14ac:dyDescent="0.25">
      <c r="A32" t="s">
        <v>633</v>
      </c>
      <c r="B32">
        <v>91</v>
      </c>
    </row>
    <row r="33" spans="1:2" x14ac:dyDescent="0.25">
      <c r="A33" t="s">
        <v>463</v>
      </c>
      <c r="B33">
        <v>95</v>
      </c>
    </row>
    <row r="34" spans="1:2" x14ac:dyDescent="0.25">
      <c r="A34" t="s">
        <v>465</v>
      </c>
      <c r="B34">
        <v>95</v>
      </c>
    </row>
    <row r="35" spans="1:2" x14ac:dyDescent="0.25">
      <c r="A35" t="s">
        <v>1078</v>
      </c>
      <c r="B35">
        <v>77</v>
      </c>
    </row>
    <row r="36" spans="1:2" x14ac:dyDescent="0.25">
      <c r="A36" t="s">
        <v>466</v>
      </c>
      <c r="B36">
        <v>95</v>
      </c>
    </row>
    <row r="37" spans="1:2" x14ac:dyDescent="0.25">
      <c r="A37" t="s">
        <v>274</v>
      </c>
      <c r="B37">
        <v>92</v>
      </c>
    </row>
    <row r="38" spans="1:2" x14ac:dyDescent="0.25">
      <c r="A38" t="s">
        <v>438</v>
      </c>
      <c r="B38">
        <v>91</v>
      </c>
    </row>
    <row r="39" spans="1:2" x14ac:dyDescent="0.25">
      <c r="A39" t="s">
        <v>469</v>
      </c>
      <c r="B39">
        <v>95</v>
      </c>
    </row>
    <row r="40" spans="1:2" x14ac:dyDescent="0.25">
      <c r="A40" t="s">
        <v>1081</v>
      </c>
      <c r="B40">
        <v>77</v>
      </c>
    </row>
    <row r="41" spans="1:2" x14ac:dyDescent="0.25">
      <c r="A41" t="s">
        <v>820</v>
      </c>
      <c r="B41">
        <v>78</v>
      </c>
    </row>
    <row r="42" spans="1:2" x14ac:dyDescent="0.25">
      <c r="A42" t="s">
        <v>284</v>
      </c>
      <c r="B42">
        <v>93</v>
      </c>
    </row>
    <row r="43" spans="1:2" x14ac:dyDescent="0.25">
      <c r="A43" t="s">
        <v>824</v>
      </c>
      <c r="B43">
        <v>78</v>
      </c>
    </row>
    <row r="44" spans="1:2" x14ac:dyDescent="0.25">
      <c r="A44" t="s">
        <v>1082</v>
      </c>
      <c r="B44">
        <v>77</v>
      </c>
    </row>
    <row r="45" spans="1:2" x14ac:dyDescent="0.25">
      <c r="A45" t="s">
        <v>825</v>
      </c>
      <c r="B45">
        <v>78</v>
      </c>
    </row>
    <row r="46" spans="1:2" x14ac:dyDescent="0.25">
      <c r="A46" t="s">
        <v>1083</v>
      </c>
      <c r="B46">
        <v>77</v>
      </c>
    </row>
    <row r="47" spans="1:2" x14ac:dyDescent="0.25">
      <c r="A47" t="s">
        <v>286</v>
      </c>
      <c r="B47">
        <v>93</v>
      </c>
    </row>
    <row r="48" spans="1:2" x14ac:dyDescent="0.25">
      <c r="A48" t="s">
        <v>826</v>
      </c>
      <c r="B48">
        <v>78</v>
      </c>
    </row>
    <row r="49" spans="1:2" x14ac:dyDescent="0.25">
      <c r="A49" t="s">
        <v>1085</v>
      </c>
      <c r="B49">
        <v>77</v>
      </c>
    </row>
    <row r="50" spans="1:2" x14ac:dyDescent="0.25">
      <c r="A50" t="s">
        <v>827</v>
      </c>
      <c r="B50">
        <v>78</v>
      </c>
    </row>
    <row r="51" spans="1:2" x14ac:dyDescent="0.25">
      <c r="A51" t="s">
        <v>634</v>
      </c>
      <c r="B51">
        <v>91</v>
      </c>
    </row>
    <row r="52" spans="1:2" x14ac:dyDescent="0.25">
      <c r="A52" t="s">
        <v>829</v>
      </c>
      <c r="B52">
        <v>78</v>
      </c>
    </row>
    <row r="53" spans="1:2" x14ac:dyDescent="0.25">
      <c r="A53" t="s">
        <v>635</v>
      </c>
      <c r="B53">
        <v>91</v>
      </c>
    </row>
    <row r="54" spans="1:2" x14ac:dyDescent="0.25">
      <c r="A54" t="s">
        <v>637</v>
      </c>
      <c r="B54">
        <v>91</v>
      </c>
    </row>
    <row r="55" spans="1:2" x14ac:dyDescent="0.25">
      <c r="A55" t="s">
        <v>472</v>
      </c>
      <c r="B55">
        <v>95</v>
      </c>
    </row>
    <row r="56" spans="1:2" x14ac:dyDescent="0.25">
      <c r="A56" t="s">
        <v>474</v>
      </c>
      <c r="B56">
        <v>95</v>
      </c>
    </row>
    <row r="57" spans="1:2" x14ac:dyDescent="0.25">
      <c r="A57" t="s">
        <v>1086</v>
      </c>
      <c r="B57">
        <v>77</v>
      </c>
    </row>
    <row r="58" spans="1:2" x14ac:dyDescent="0.25">
      <c r="A58" t="s">
        <v>639</v>
      </c>
      <c r="B58">
        <v>91</v>
      </c>
    </row>
    <row r="59" spans="1:2" x14ac:dyDescent="0.25">
      <c r="A59" t="s">
        <v>1087</v>
      </c>
      <c r="B59">
        <v>77</v>
      </c>
    </row>
    <row r="60" spans="1:2" x14ac:dyDescent="0.25">
      <c r="A60" t="s">
        <v>1089</v>
      </c>
      <c r="B60">
        <v>77</v>
      </c>
    </row>
    <row r="61" spans="1:2" x14ac:dyDescent="0.25">
      <c r="A61" t="s">
        <v>325</v>
      </c>
      <c r="B61">
        <v>92</v>
      </c>
    </row>
    <row r="62" spans="1:2" x14ac:dyDescent="0.25">
      <c r="A62" t="s">
        <v>288</v>
      </c>
      <c r="B62">
        <v>93</v>
      </c>
    </row>
    <row r="63" spans="1:2" x14ac:dyDescent="0.25">
      <c r="A63" t="s">
        <v>475</v>
      </c>
      <c r="B63">
        <v>95</v>
      </c>
    </row>
    <row r="64" spans="1:2" x14ac:dyDescent="0.25">
      <c r="A64" t="s">
        <v>830</v>
      </c>
      <c r="B64">
        <v>78</v>
      </c>
    </row>
    <row r="65" spans="1:2" x14ac:dyDescent="0.25">
      <c r="A65" t="s">
        <v>1090</v>
      </c>
      <c r="B65">
        <v>77</v>
      </c>
    </row>
    <row r="66" spans="1:2" x14ac:dyDescent="0.25">
      <c r="A66" t="s">
        <v>640</v>
      </c>
      <c r="B66">
        <v>91</v>
      </c>
    </row>
    <row r="67" spans="1:2" x14ac:dyDescent="0.25">
      <c r="A67" t="s">
        <v>643</v>
      </c>
      <c r="B67">
        <v>91</v>
      </c>
    </row>
    <row r="68" spans="1:2" x14ac:dyDescent="0.25">
      <c r="A68" t="s">
        <v>1093</v>
      </c>
      <c r="B68">
        <v>77</v>
      </c>
    </row>
    <row r="69" spans="1:2" x14ac:dyDescent="0.25">
      <c r="A69" t="s">
        <v>1094</v>
      </c>
      <c r="B69">
        <v>77</v>
      </c>
    </row>
    <row r="70" spans="1:2" x14ac:dyDescent="0.25">
      <c r="A70" t="s">
        <v>476</v>
      </c>
      <c r="B70">
        <v>95</v>
      </c>
    </row>
    <row r="71" spans="1:2" x14ac:dyDescent="0.25">
      <c r="A71" t="s">
        <v>1095</v>
      </c>
      <c r="B71">
        <v>77</v>
      </c>
    </row>
    <row r="72" spans="1:2" x14ac:dyDescent="0.25">
      <c r="A72" t="s">
        <v>1097</v>
      </c>
      <c r="B72">
        <v>77</v>
      </c>
    </row>
    <row r="73" spans="1:2" x14ac:dyDescent="0.25">
      <c r="A73" t="s">
        <v>1098</v>
      </c>
      <c r="B73">
        <v>77</v>
      </c>
    </row>
    <row r="74" spans="1:2" x14ac:dyDescent="0.25">
      <c r="A74" t="s">
        <v>1099</v>
      </c>
      <c r="B74">
        <v>77</v>
      </c>
    </row>
    <row r="75" spans="1:2" x14ac:dyDescent="0.25">
      <c r="A75" t="s">
        <v>644</v>
      </c>
      <c r="B75">
        <v>91</v>
      </c>
    </row>
    <row r="76" spans="1:2" x14ac:dyDescent="0.25">
      <c r="A76" t="s">
        <v>833</v>
      </c>
      <c r="B76">
        <v>78</v>
      </c>
    </row>
    <row r="77" spans="1:2" x14ac:dyDescent="0.25">
      <c r="A77" t="s">
        <v>834</v>
      </c>
      <c r="B77">
        <v>78</v>
      </c>
    </row>
    <row r="78" spans="1:2" x14ac:dyDescent="0.25">
      <c r="A78" t="s">
        <v>1100</v>
      </c>
      <c r="B78">
        <v>77</v>
      </c>
    </row>
    <row r="79" spans="1:2" x14ac:dyDescent="0.25">
      <c r="A79" t="s">
        <v>835</v>
      </c>
      <c r="B79">
        <v>78</v>
      </c>
    </row>
    <row r="80" spans="1:2" x14ac:dyDescent="0.25">
      <c r="A80" t="s">
        <v>477</v>
      </c>
      <c r="B80">
        <v>95</v>
      </c>
    </row>
    <row r="81" spans="1:2" x14ac:dyDescent="0.25">
      <c r="A81" t="s">
        <v>1101</v>
      </c>
      <c r="B81">
        <v>77</v>
      </c>
    </row>
    <row r="82" spans="1:2" x14ac:dyDescent="0.25">
      <c r="A82" t="s">
        <v>1102</v>
      </c>
      <c r="B82">
        <v>77</v>
      </c>
    </row>
    <row r="83" spans="1:2" x14ac:dyDescent="0.25">
      <c r="A83" t="s">
        <v>479</v>
      </c>
      <c r="B83">
        <v>95</v>
      </c>
    </row>
    <row r="84" spans="1:2" x14ac:dyDescent="0.25">
      <c r="A84" t="s">
        <v>1103</v>
      </c>
      <c r="B84">
        <v>77</v>
      </c>
    </row>
    <row r="85" spans="1:2" x14ac:dyDescent="0.25">
      <c r="A85" t="s">
        <v>1104</v>
      </c>
      <c r="B85">
        <v>77</v>
      </c>
    </row>
    <row r="86" spans="1:2" x14ac:dyDescent="0.25">
      <c r="A86" t="s">
        <v>836</v>
      </c>
      <c r="B86">
        <v>78</v>
      </c>
    </row>
    <row r="87" spans="1:2" x14ac:dyDescent="0.25">
      <c r="A87" t="s">
        <v>480</v>
      </c>
      <c r="B87">
        <v>95</v>
      </c>
    </row>
    <row r="88" spans="1:2" x14ac:dyDescent="0.25">
      <c r="A88" t="s">
        <v>1105</v>
      </c>
      <c r="B88">
        <v>77</v>
      </c>
    </row>
    <row r="89" spans="1:2" x14ac:dyDescent="0.25">
      <c r="A89" t="s">
        <v>482</v>
      </c>
      <c r="B89">
        <v>95</v>
      </c>
    </row>
    <row r="90" spans="1:2" x14ac:dyDescent="0.25">
      <c r="A90" t="s">
        <v>837</v>
      </c>
      <c r="B90">
        <v>78</v>
      </c>
    </row>
    <row r="91" spans="1:2" x14ac:dyDescent="0.25">
      <c r="A91" t="s">
        <v>1107</v>
      </c>
      <c r="B91">
        <v>77</v>
      </c>
    </row>
    <row r="92" spans="1:2" x14ac:dyDescent="0.25">
      <c r="A92" t="s">
        <v>483</v>
      </c>
      <c r="B92">
        <v>95</v>
      </c>
    </row>
    <row r="93" spans="1:2" x14ac:dyDescent="0.25">
      <c r="A93" t="s">
        <v>484</v>
      </c>
      <c r="B93">
        <v>95</v>
      </c>
    </row>
    <row r="94" spans="1:2" x14ac:dyDescent="0.25">
      <c r="A94" t="s">
        <v>485</v>
      </c>
      <c r="B94">
        <v>95</v>
      </c>
    </row>
    <row r="95" spans="1:2" x14ac:dyDescent="0.25">
      <c r="A95" t="s">
        <v>486</v>
      </c>
      <c r="B95">
        <v>95</v>
      </c>
    </row>
    <row r="96" spans="1:2" x14ac:dyDescent="0.25">
      <c r="A96" t="s">
        <v>1110</v>
      </c>
      <c r="B96">
        <v>77</v>
      </c>
    </row>
    <row r="97" spans="1:2" x14ac:dyDescent="0.25">
      <c r="A97" t="s">
        <v>838</v>
      </c>
      <c r="B97">
        <v>78</v>
      </c>
    </row>
    <row r="98" spans="1:2" x14ac:dyDescent="0.25">
      <c r="A98" t="s">
        <v>1111</v>
      </c>
      <c r="B98">
        <v>77</v>
      </c>
    </row>
    <row r="99" spans="1:2" x14ac:dyDescent="0.25">
      <c r="A99" t="s">
        <v>448</v>
      </c>
      <c r="B99">
        <v>95</v>
      </c>
    </row>
    <row r="100" spans="1:2" x14ac:dyDescent="0.25">
      <c r="A100" t="s">
        <v>646</v>
      </c>
      <c r="B100">
        <v>91</v>
      </c>
    </row>
    <row r="101" spans="1:2" x14ac:dyDescent="0.25">
      <c r="A101" t="s">
        <v>648</v>
      </c>
      <c r="B101">
        <v>91</v>
      </c>
    </row>
    <row r="102" spans="1:2" x14ac:dyDescent="0.25">
      <c r="A102" t="s">
        <v>648</v>
      </c>
      <c r="B102">
        <v>77</v>
      </c>
    </row>
    <row r="103" spans="1:2" x14ac:dyDescent="0.25">
      <c r="A103" t="s">
        <v>839</v>
      </c>
      <c r="B103">
        <v>78</v>
      </c>
    </row>
    <row r="104" spans="1:2" x14ac:dyDescent="0.25">
      <c r="A104" t="s">
        <v>1113</v>
      </c>
      <c r="B104">
        <v>77</v>
      </c>
    </row>
    <row r="105" spans="1:2" x14ac:dyDescent="0.25">
      <c r="A105" t="s">
        <v>289</v>
      </c>
      <c r="B105">
        <v>93</v>
      </c>
    </row>
    <row r="106" spans="1:2" x14ac:dyDescent="0.25">
      <c r="A106" t="s">
        <v>649</v>
      </c>
      <c r="B106">
        <v>91</v>
      </c>
    </row>
    <row r="107" spans="1:2" x14ac:dyDescent="0.25">
      <c r="A107" t="s">
        <v>840</v>
      </c>
      <c r="B107">
        <v>78</v>
      </c>
    </row>
    <row r="108" spans="1:2" x14ac:dyDescent="0.25">
      <c r="A108" t="s">
        <v>841</v>
      </c>
      <c r="B108">
        <v>78</v>
      </c>
    </row>
    <row r="109" spans="1:2" x14ac:dyDescent="0.25">
      <c r="A109" t="s">
        <v>842</v>
      </c>
      <c r="B109">
        <v>78</v>
      </c>
    </row>
    <row r="110" spans="1:2" x14ac:dyDescent="0.25">
      <c r="A110" t="s">
        <v>326</v>
      </c>
      <c r="B110">
        <v>92</v>
      </c>
    </row>
    <row r="111" spans="1:2" x14ac:dyDescent="0.25">
      <c r="A111" t="s">
        <v>843</v>
      </c>
      <c r="B111">
        <v>78</v>
      </c>
    </row>
    <row r="112" spans="1:2" x14ac:dyDescent="0.25">
      <c r="A112" t="s">
        <v>1115</v>
      </c>
      <c r="B112">
        <v>77</v>
      </c>
    </row>
    <row r="113" spans="1:2" x14ac:dyDescent="0.25">
      <c r="A113" t="s">
        <v>487</v>
      </c>
      <c r="B113">
        <v>95</v>
      </c>
    </row>
    <row r="114" spans="1:2" x14ac:dyDescent="0.25">
      <c r="A114" t="s">
        <v>651</v>
      </c>
      <c r="B114">
        <v>91</v>
      </c>
    </row>
    <row r="115" spans="1:2" x14ac:dyDescent="0.25">
      <c r="A115" t="s">
        <v>1116</v>
      </c>
      <c r="B115">
        <v>77</v>
      </c>
    </row>
    <row r="116" spans="1:2" x14ac:dyDescent="0.25">
      <c r="A116" t="s">
        <v>845</v>
      </c>
      <c r="B116">
        <v>78</v>
      </c>
    </row>
    <row r="117" spans="1:2" x14ac:dyDescent="0.25">
      <c r="A117" t="s">
        <v>1117</v>
      </c>
      <c r="B117">
        <v>77</v>
      </c>
    </row>
    <row r="118" spans="1:2" x14ac:dyDescent="0.25">
      <c r="A118" t="s">
        <v>1119</v>
      </c>
      <c r="B118">
        <v>77</v>
      </c>
    </row>
    <row r="119" spans="1:2" x14ac:dyDescent="0.25">
      <c r="A119" t="s">
        <v>1120</v>
      </c>
      <c r="B119">
        <v>77</v>
      </c>
    </row>
    <row r="120" spans="1:2" x14ac:dyDescent="0.25">
      <c r="A120" t="s">
        <v>1122</v>
      </c>
      <c r="B120">
        <v>77</v>
      </c>
    </row>
    <row r="121" spans="1:2" x14ac:dyDescent="0.25">
      <c r="A121" t="s">
        <v>488</v>
      </c>
      <c r="B121">
        <v>95</v>
      </c>
    </row>
    <row r="122" spans="1:2" x14ac:dyDescent="0.25">
      <c r="A122" t="s">
        <v>652</v>
      </c>
      <c r="B122">
        <v>91</v>
      </c>
    </row>
    <row r="123" spans="1:2" x14ac:dyDescent="0.25">
      <c r="A123" t="s">
        <v>1123</v>
      </c>
      <c r="B123">
        <v>77</v>
      </c>
    </row>
    <row r="124" spans="1:2" x14ac:dyDescent="0.25">
      <c r="A124" t="s">
        <v>653</v>
      </c>
      <c r="B124">
        <v>91</v>
      </c>
    </row>
    <row r="125" spans="1:2" x14ac:dyDescent="0.25">
      <c r="A125" t="s">
        <v>654</v>
      </c>
      <c r="B125">
        <v>91</v>
      </c>
    </row>
    <row r="126" spans="1:2" x14ac:dyDescent="0.25">
      <c r="A126" t="s">
        <v>846</v>
      </c>
      <c r="B126">
        <v>78</v>
      </c>
    </row>
    <row r="127" spans="1:2" x14ac:dyDescent="0.25">
      <c r="A127" t="s">
        <v>356</v>
      </c>
      <c r="B127">
        <v>94</v>
      </c>
    </row>
    <row r="128" spans="1:2" x14ac:dyDescent="0.25">
      <c r="A128" t="s">
        <v>847</v>
      </c>
      <c r="B128">
        <v>78</v>
      </c>
    </row>
    <row r="129" spans="1:2" x14ac:dyDescent="0.25">
      <c r="A129" t="s">
        <v>655</v>
      </c>
      <c r="B129">
        <v>91</v>
      </c>
    </row>
    <row r="130" spans="1:2" x14ac:dyDescent="0.25">
      <c r="A130" t="s">
        <v>1124</v>
      </c>
      <c r="B130">
        <v>77</v>
      </c>
    </row>
    <row r="131" spans="1:2" x14ac:dyDescent="0.25">
      <c r="A131" t="s">
        <v>1125</v>
      </c>
      <c r="B131">
        <v>77</v>
      </c>
    </row>
    <row r="132" spans="1:2" x14ac:dyDescent="0.25">
      <c r="A132" t="s">
        <v>656</v>
      </c>
      <c r="B132">
        <v>91</v>
      </c>
    </row>
    <row r="133" spans="1:2" x14ac:dyDescent="0.25">
      <c r="A133" t="s">
        <v>290</v>
      </c>
      <c r="B133">
        <v>93</v>
      </c>
    </row>
    <row r="134" spans="1:2" x14ac:dyDescent="0.25">
      <c r="A134" t="s">
        <v>848</v>
      </c>
      <c r="B134">
        <v>78</v>
      </c>
    </row>
    <row r="135" spans="1:2" x14ac:dyDescent="0.25">
      <c r="A135" t="s">
        <v>489</v>
      </c>
      <c r="B135">
        <v>95</v>
      </c>
    </row>
    <row r="136" spans="1:2" x14ac:dyDescent="0.25">
      <c r="A136" t="s">
        <v>357</v>
      </c>
      <c r="B136">
        <v>94</v>
      </c>
    </row>
    <row r="137" spans="1:2" x14ac:dyDescent="0.25">
      <c r="A137" t="s">
        <v>815</v>
      </c>
      <c r="B137">
        <v>78</v>
      </c>
    </row>
    <row r="138" spans="1:2" x14ac:dyDescent="0.25">
      <c r="A138" t="s">
        <v>849</v>
      </c>
      <c r="B138">
        <v>78</v>
      </c>
    </row>
    <row r="139" spans="1:2" x14ac:dyDescent="0.25">
      <c r="A139" t="s">
        <v>490</v>
      </c>
      <c r="B139">
        <v>95</v>
      </c>
    </row>
    <row r="140" spans="1:2" x14ac:dyDescent="0.25">
      <c r="A140" t="s">
        <v>850</v>
      </c>
      <c r="B140">
        <v>78</v>
      </c>
    </row>
    <row r="141" spans="1:2" x14ac:dyDescent="0.25">
      <c r="A141" t="s">
        <v>1126</v>
      </c>
      <c r="B141">
        <v>77</v>
      </c>
    </row>
    <row r="142" spans="1:2" x14ac:dyDescent="0.25">
      <c r="A142" t="s">
        <v>1127</v>
      </c>
      <c r="B142">
        <v>77</v>
      </c>
    </row>
    <row r="143" spans="1:2" x14ac:dyDescent="0.25">
      <c r="A143" t="s">
        <v>1128</v>
      </c>
      <c r="B143">
        <v>77</v>
      </c>
    </row>
    <row r="144" spans="1:2" x14ac:dyDescent="0.25">
      <c r="A144" t="s">
        <v>658</v>
      </c>
      <c r="B144">
        <v>91</v>
      </c>
    </row>
    <row r="145" spans="1:2" x14ac:dyDescent="0.25">
      <c r="A145" t="s">
        <v>272</v>
      </c>
      <c r="B145">
        <v>92</v>
      </c>
    </row>
    <row r="146" spans="1:2" x14ac:dyDescent="0.25">
      <c r="A146" t="s">
        <v>491</v>
      </c>
      <c r="B146">
        <v>95</v>
      </c>
    </row>
    <row r="147" spans="1:2" x14ac:dyDescent="0.25">
      <c r="A147" t="s">
        <v>660</v>
      </c>
      <c r="B147">
        <v>91</v>
      </c>
    </row>
    <row r="148" spans="1:2" x14ac:dyDescent="0.25">
      <c r="A148" t="s">
        <v>852</v>
      </c>
      <c r="B148">
        <v>78</v>
      </c>
    </row>
    <row r="149" spans="1:2" x14ac:dyDescent="0.25">
      <c r="A149" t="s">
        <v>324</v>
      </c>
      <c r="B149">
        <v>92</v>
      </c>
    </row>
    <row r="150" spans="1:2" x14ac:dyDescent="0.25">
      <c r="A150" t="s">
        <v>1130</v>
      </c>
      <c r="B150">
        <v>77</v>
      </c>
    </row>
    <row r="151" spans="1:2" x14ac:dyDescent="0.25">
      <c r="A151" t="s">
        <v>661</v>
      </c>
      <c r="B151">
        <v>91</v>
      </c>
    </row>
    <row r="152" spans="1:2" x14ac:dyDescent="0.25">
      <c r="A152" t="s">
        <v>663</v>
      </c>
      <c r="B152">
        <v>91</v>
      </c>
    </row>
    <row r="153" spans="1:2" x14ac:dyDescent="0.25">
      <c r="A153" t="s">
        <v>1131</v>
      </c>
      <c r="B153">
        <v>77</v>
      </c>
    </row>
    <row r="154" spans="1:2" x14ac:dyDescent="0.25">
      <c r="A154" t="s">
        <v>664</v>
      </c>
      <c r="B154">
        <v>91</v>
      </c>
    </row>
    <row r="155" spans="1:2" x14ac:dyDescent="0.25">
      <c r="A155" t="s">
        <v>665</v>
      </c>
      <c r="B155">
        <v>91</v>
      </c>
    </row>
    <row r="156" spans="1:2" x14ac:dyDescent="0.25">
      <c r="A156" t="s">
        <v>1132</v>
      </c>
      <c r="B156">
        <v>77</v>
      </c>
    </row>
    <row r="157" spans="1:2" x14ac:dyDescent="0.25">
      <c r="A157" t="s">
        <v>493</v>
      </c>
      <c r="B157">
        <v>95</v>
      </c>
    </row>
    <row r="158" spans="1:2" x14ac:dyDescent="0.25">
      <c r="A158" t="s">
        <v>1088</v>
      </c>
      <c r="B158">
        <v>77</v>
      </c>
    </row>
    <row r="159" spans="1:2" x14ac:dyDescent="0.25">
      <c r="A159" t="s">
        <v>494</v>
      </c>
      <c r="B159">
        <v>95</v>
      </c>
    </row>
    <row r="160" spans="1:2" x14ac:dyDescent="0.25">
      <c r="A160" t="s">
        <v>1133</v>
      </c>
      <c r="B160">
        <v>77</v>
      </c>
    </row>
    <row r="161" spans="1:2" x14ac:dyDescent="0.25">
      <c r="A161" t="s">
        <v>666</v>
      </c>
      <c r="B161">
        <v>91</v>
      </c>
    </row>
    <row r="162" spans="1:2" x14ac:dyDescent="0.25">
      <c r="A162" t="s">
        <v>853</v>
      </c>
      <c r="B162">
        <v>78</v>
      </c>
    </row>
    <row r="163" spans="1:2" x14ac:dyDescent="0.25">
      <c r="A163" t="s">
        <v>667</v>
      </c>
      <c r="B163">
        <v>91</v>
      </c>
    </row>
    <row r="164" spans="1:2" x14ac:dyDescent="0.25">
      <c r="A164" t="s">
        <v>668</v>
      </c>
      <c r="B164">
        <v>91</v>
      </c>
    </row>
    <row r="165" spans="1:2" x14ac:dyDescent="0.25">
      <c r="A165" t="s">
        <v>854</v>
      </c>
      <c r="B165">
        <v>78</v>
      </c>
    </row>
    <row r="166" spans="1:2" x14ac:dyDescent="0.25">
      <c r="A166" t="s">
        <v>1134</v>
      </c>
      <c r="B166">
        <v>77</v>
      </c>
    </row>
    <row r="167" spans="1:2" x14ac:dyDescent="0.25">
      <c r="A167" t="s">
        <v>669</v>
      </c>
      <c r="B167">
        <v>91</v>
      </c>
    </row>
    <row r="168" spans="1:2" x14ac:dyDescent="0.25">
      <c r="A168" t="s">
        <v>495</v>
      </c>
      <c r="B168">
        <v>95</v>
      </c>
    </row>
    <row r="169" spans="1:2" x14ac:dyDescent="0.25">
      <c r="A169" t="s">
        <v>670</v>
      </c>
      <c r="B169">
        <v>91</v>
      </c>
    </row>
    <row r="170" spans="1:2" x14ac:dyDescent="0.25">
      <c r="A170" t="s">
        <v>1136</v>
      </c>
      <c r="B170">
        <v>77</v>
      </c>
    </row>
    <row r="171" spans="1:2" x14ac:dyDescent="0.25">
      <c r="A171" t="s">
        <v>671</v>
      </c>
      <c r="B171">
        <v>91</v>
      </c>
    </row>
    <row r="172" spans="1:2" x14ac:dyDescent="0.25">
      <c r="A172" t="s">
        <v>855</v>
      </c>
      <c r="B172">
        <v>78</v>
      </c>
    </row>
    <row r="173" spans="1:2" x14ac:dyDescent="0.25">
      <c r="A173" t="s">
        <v>672</v>
      </c>
      <c r="B173">
        <v>91</v>
      </c>
    </row>
    <row r="174" spans="1:2" x14ac:dyDescent="0.25">
      <c r="A174" t="s">
        <v>674</v>
      </c>
      <c r="B174">
        <v>91</v>
      </c>
    </row>
    <row r="175" spans="1:2" x14ac:dyDescent="0.25">
      <c r="A175" t="s">
        <v>496</v>
      </c>
      <c r="B175">
        <v>95</v>
      </c>
    </row>
    <row r="176" spans="1:2" x14ac:dyDescent="0.25">
      <c r="A176" t="s">
        <v>358</v>
      </c>
      <c r="B176">
        <v>94</v>
      </c>
    </row>
    <row r="177" spans="1:2" x14ac:dyDescent="0.25">
      <c r="A177" t="s">
        <v>857</v>
      </c>
      <c r="B177">
        <v>78</v>
      </c>
    </row>
    <row r="178" spans="1:2" x14ac:dyDescent="0.25">
      <c r="A178" t="s">
        <v>858</v>
      </c>
      <c r="B178">
        <v>78</v>
      </c>
    </row>
    <row r="179" spans="1:2" x14ac:dyDescent="0.25">
      <c r="A179" t="s">
        <v>497</v>
      </c>
      <c r="B179">
        <v>95</v>
      </c>
    </row>
    <row r="180" spans="1:2" x14ac:dyDescent="0.25">
      <c r="A180" t="s">
        <v>860</v>
      </c>
      <c r="B180">
        <v>78</v>
      </c>
    </row>
    <row r="181" spans="1:2" x14ac:dyDescent="0.25">
      <c r="A181" t="s">
        <v>675</v>
      </c>
      <c r="B181">
        <v>91</v>
      </c>
    </row>
    <row r="182" spans="1:2" x14ac:dyDescent="0.25">
      <c r="A182" t="s">
        <v>1138</v>
      </c>
      <c r="B182">
        <v>77</v>
      </c>
    </row>
    <row r="183" spans="1:2" x14ac:dyDescent="0.25">
      <c r="A183" t="s">
        <v>676</v>
      </c>
      <c r="B183">
        <v>91</v>
      </c>
    </row>
    <row r="184" spans="1:2" x14ac:dyDescent="0.25">
      <c r="A184" t="s">
        <v>1139</v>
      </c>
      <c r="B184">
        <v>77</v>
      </c>
    </row>
    <row r="185" spans="1:2" x14ac:dyDescent="0.25">
      <c r="A185" t="s">
        <v>418</v>
      </c>
      <c r="B185">
        <v>77</v>
      </c>
    </row>
    <row r="186" spans="1:2" x14ac:dyDescent="0.25">
      <c r="A186" t="s">
        <v>1140</v>
      </c>
      <c r="B186">
        <v>77</v>
      </c>
    </row>
    <row r="187" spans="1:2" x14ac:dyDescent="0.25">
      <c r="A187" t="s">
        <v>1141</v>
      </c>
      <c r="B187">
        <v>77</v>
      </c>
    </row>
    <row r="188" spans="1:2" x14ac:dyDescent="0.25">
      <c r="A188" t="s">
        <v>498</v>
      </c>
      <c r="B188">
        <v>95</v>
      </c>
    </row>
    <row r="189" spans="1:2" x14ac:dyDescent="0.25">
      <c r="A189" t="s">
        <v>355</v>
      </c>
      <c r="B189">
        <v>94</v>
      </c>
    </row>
    <row r="190" spans="1:2" x14ac:dyDescent="0.25">
      <c r="A190" t="s">
        <v>1142</v>
      </c>
      <c r="B190">
        <v>77</v>
      </c>
    </row>
    <row r="191" spans="1:2" x14ac:dyDescent="0.25">
      <c r="A191" t="s">
        <v>1143</v>
      </c>
      <c r="B191">
        <v>77</v>
      </c>
    </row>
    <row r="192" spans="1:2" x14ac:dyDescent="0.25">
      <c r="A192" t="s">
        <v>861</v>
      </c>
      <c r="B192">
        <v>78</v>
      </c>
    </row>
    <row r="193" spans="1:2" x14ac:dyDescent="0.25">
      <c r="A193" t="s">
        <v>862</v>
      </c>
      <c r="B193">
        <v>78</v>
      </c>
    </row>
    <row r="194" spans="1:2" x14ac:dyDescent="0.25">
      <c r="A194" t="s">
        <v>1145</v>
      </c>
      <c r="B194">
        <v>77</v>
      </c>
    </row>
    <row r="195" spans="1:2" x14ac:dyDescent="0.25">
      <c r="A195" t="s">
        <v>443</v>
      </c>
      <c r="B195">
        <v>95</v>
      </c>
    </row>
    <row r="196" spans="1:2" x14ac:dyDescent="0.25">
      <c r="A196" t="s">
        <v>863</v>
      </c>
      <c r="B196">
        <v>78</v>
      </c>
    </row>
    <row r="197" spans="1:2" x14ac:dyDescent="0.25">
      <c r="A197" t="s">
        <v>1146</v>
      </c>
      <c r="B197">
        <v>77</v>
      </c>
    </row>
    <row r="198" spans="1:2" x14ac:dyDescent="0.25">
      <c r="A198" t="s">
        <v>678</v>
      </c>
      <c r="B198">
        <v>91</v>
      </c>
    </row>
    <row r="199" spans="1:2" x14ac:dyDescent="0.25">
      <c r="A199" t="s">
        <v>1147</v>
      </c>
      <c r="B199">
        <v>77</v>
      </c>
    </row>
    <row r="200" spans="1:2" x14ac:dyDescent="0.25">
      <c r="A200" t="s">
        <v>1148</v>
      </c>
      <c r="B200">
        <v>77</v>
      </c>
    </row>
    <row r="201" spans="1:2" x14ac:dyDescent="0.25">
      <c r="A201" t="s">
        <v>1150</v>
      </c>
      <c r="B201">
        <v>77</v>
      </c>
    </row>
    <row r="202" spans="1:2" x14ac:dyDescent="0.25">
      <c r="A202" t="s">
        <v>1151</v>
      </c>
      <c r="B202">
        <v>77</v>
      </c>
    </row>
    <row r="203" spans="1:2" x14ac:dyDescent="0.25">
      <c r="A203" t="s">
        <v>1152</v>
      </c>
      <c r="B203">
        <v>77</v>
      </c>
    </row>
    <row r="204" spans="1:2" x14ac:dyDescent="0.25">
      <c r="A204" t="s">
        <v>1153</v>
      </c>
      <c r="B204">
        <v>77</v>
      </c>
    </row>
    <row r="205" spans="1:2" x14ac:dyDescent="0.25">
      <c r="A205" t="s">
        <v>1154</v>
      </c>
      <c r="B205">
        <v>77</v>
      </c>
    </row>
    <row r="206" spans="1:2" x14ac:dyDescent="0.25">
      <c r="A206" t="s">
        <v>1155</v>
      </c>
      <c r="B206">
        <v>77</v>
      </c>
    </row>
    <row r="207" spans="1:2" x14ac:dyDescent="0.25">
      <c r="A207" t="s">
        <v>1156</v>
      </c>
      <c r="B207">
        <v>77</v>
      </c>
    </row>
    <row r="208" spans="1:2" x14ac:dyDescent="0.25">
      <c r="A208" t="s">
        <v>679</v>
      </c>
      <c r="B208">
        <v>91</v>
      </c>
    </row>
    <row r="209" spans="1:2" x14ac:dyDescent="0.25">
      <c r="A209" t="s">
        <v>680</v>
      </c>
      <c r="B209">
        <v>91</v>
      </c>
    </row>
    <row r="210" spans="1:2" x14ac:dyDescent="0.25">
      <c r="A210" t="s">
        <v>681</v>
      </c>
      <c r="B210">
        <v>91</v>
      </c>
    </row>
    <row r="211" spans="1:2" x14ac:dyDescent="0.25">
      <c r="A211" t="s">
        <v>865</v>
      </c>
      <c r="B211">
        <v>78</v>
      </c>
    </row>
    <row r="212" spans="1:2" x14ac:dyDescent="0.25">
      <c r="A212" t="s">
        <v>1157</v>
      </c>
      <c r="B212">
        <v>77</v>
      </c>
    </row>
    <row r="213" spans="1:2" x14ac:dyDescent="0.25">
      <c r="A213" t="s">
        <v>1158</v>
      </c>
      <c r="B213">
        <v>77</v>
      </c>
    </row>
    <row r="214" spans="1:2" x14ac:dyDescent="0.25">
      <c r="A214" t="s">
        <v>499</v>
      </c>
      <c r="B214">
        <v>95</v>
      </c>
    </row>
    <row r="215" spans="1:2" x14ac:dyDescent="0.25">
      <c r="A215" t="s">
        <v>1159</v>
      </c>
      <c r="B215">
        <v>77</v>
      </c>
    </row>
    <row r="216" spans="1:2" x14ac:dyDescent="0.25">
      <c r="A216" t="s">
        <v>1160</v>
      </c>
      <c r="B216">
        <v>77</v>
      </c>
    </row>
    <row r="217" spans="1:2" x14ac:dyDescent="0.25">
      <c r="A217" t="s">
        <v>682</v>
      </c>
      <c r="B217">
        <v>91</v>
      </c>
    </row>
    <row r="218" spans="1:2" x14ac:dyDescent="0.25">
      <c r="A218" t="s">
        <v>1161</v>
      </c>
      <c r="B218">
        <v>77</v>
      </c>
    </row>
    <row r="219" spans="1:2" x14ac:dyDescent="0.25">
      <c r="A219" t="s">
        <v>1162</v>
      </c>
      <c r="B219">
        <v>77</v>
      </c>
    </row>
    <row r="220" spans="1:2" x14ac:dyDescent="0.25">
      <c r="A220" t="s">
        <v>361</v>
      </c>
      <c r="B220">
        <v>94</v>
      </c>
    </row>
    <row r="221" spans="1:2" x14ac:dyDescent="0.25">
      <c r="A221" t="s">
        <v>683</v>
      </c>
      <c r="B221">
        <v>91</v>
      </c>
    </row>
    <row r="222" spans="1:2" x14ac:dyDescent="0.25">
      <c r="A222" t="s">
        <v>684</v>
      </c>
      <c r="B222">
        <v>91</v>
      </c>
    </row>
    <row r="223" spans="1:2" x14ac:dyDescent="0.25">
      <c r="A223" t="s">
        <v>420</v>
      </c>
      <c r="B223">
        <v>77</v>
      </c>
    </row>
    <row r="224" spans="1:2" x14ac:dyDescent="0.25">
      <c r="A224" t="s">
        <v>1163</v>
      </c>
      <c r="B224">
        <v>77</v>
      </c>
    </row>
    <row r="225" spans="1:2" x14ac:dyDescent="0.25">
      <c r="A225" t="s">
        <v>1164</v>
      </c>
      <c r="B225">
        <v>77</v>
      </c>
    </row>
    <row r="226" spans="1:2" x14ac:dyDescent="0.25">
      <c r="A226" t="s">
        <v>866</v>
      </c>
      <c r="B226">
        <v>78</v>
      </c>
    </row>
    <row r="227" spans="1:2" x14ac:dyDescent="0.25">
      <c r="A227" t="s">
        <v>867</v>
      </c>
      <c r="B227">
        <v>78</v>
      </c>
    </row>
    <row r="228" spans="1:2" x14ac:dyDescent="0.25">
      <c r="A228" t="s">
        <v>362</v>
      </c>
      <c r="B228">
        <v>94</v>
      </c>
    </row>
    <row r="229" spans="1:2" x14ac:dyDescent="0.25">
      <c r="A229" t="s">
        <v>1165</v>
      </c>
      <c r="B229">
        <v>77</v>
      </c>
    </row>
    <row r="230" spans="1:2" x14ac:dyDescent="0.25">
      <c r="A230" t="s">
        <v>500</v>
      </c>
      <c r="B230">
        <v>95</v>
      </c>
    </row>
    <row r="231" spans="1:2" x14ac:dyDescent="0.25">
      <c r="A231" t="s">
        <v>1167</v>
      </c>
      <c r="B231">
        <v>77</v>
      </c>
    </row>
    <row r="232" spans="1:2" x14ac:dyDescent="0.25">
      <c r="A232" t="s">
        <v>501</v>
      </c>
      <c r="B232">
        <v>95</v>
      </c>
    </row>
    <row r="233" spans="1:2" x14ac:dyDescent="0.25">
      <c r="A233" t="s">
        <v>1168</v>
      </c>
      <c r="B233">
        <v>77</v>
      </c>
    </row>
    <row r="234" spans="1:2" x14ac:dyDescent="0.25">
      <c r="A234" t="s">
        <v>1169</v>
      </c>
      <c r="B234">
        <v>77</v>
      </c>
    </row>
    <row r="235" spans="1:2" x14ac:dyDescent="0.25">
      <c r="A235" t="s">
        <v>1170</v>
      </c>
      <c r="B235">
        <v>77</v>
      </c>
    </row>
    <row r="236" spans="1:2" x14ac:dyDescent="0.25">
      <c r="A236" t="s">
        <v>869</v>
      </c>
      <c r="B236">
        <v>78</v>
      </c>
    </row>
    <row r="237" spans="1:2" x14ac:dyDescent="0.25">
      <c r="A237" t="s">
        <v>1080</v>
      </c>
      <c r="B237">
        <v>77</v>
      </c>
    </row>
    <row r="238" spans="1:2" x14ac:dyDescent="0.25">
      <c r="A238" t="s">
        <v>502</v>
      </c>
      <c r="B238">
        <v>95</v>
      </c>
    </row>
    <row r="239" spans="1:2" x14ac:dyDescent="0.25">
      <c r="A239" t="s">
        <v>327</v>
      </c>
      <c r="B239">
        <v>92</v>
      </c>
    </row>
    <row r="240" spans="1:2" x14ac:dyDescent="0.25">
      <c r="A240" t="s">
        <v>1171</v>
      </c>
      <c r="B240">
        <v>77</v>
      </c>
    </row>
    <row r="241" spans="1:2" x14ac:dyDescent="0.25">
      <c r="A241" t="s">
        <v>1172</v>
      </c>
      <c r="B241">
        <v>77</v>
      </c>
    </row>
    <row r="242" spans="1:2" x14ac:dyDescent="0.25">
      <c r="A242" t="s">
        <v>685</v>
      </c>
      <c r="B242">
        <v>91</v>
      </c>
    </row>
    <row r="243" spans="1:2" x14ac:dyDescent="0.25">
      <c r="A243" t="s">
        <v>329</v>
      </c>
      <c r="B243">
        <v>92</v>
      </c>
    </row>
    <row r="244" spans="1:2" x14ac:dyDescent="0.25">
      <c r="A244" t="s">
        <v>1173</v>
      </c>
      <c r="B244">
        <v>77</v>
      </c>
    </row>
    <row r="245" spans="1:2" x14ac:dyDescent="0.25">
      <c r="A245" t="s">
        <v>871</v>
      </c>
      <c r="B245">
        <v>78</v>
      </c>
    </row>
    <row r="246" spans="1:2" x14ac:dyDescent="0.25">
      <c r="A246" t="s">
        <v>1174</v>
      </c>
      <c r="B246">
        <v>77</v>
      </c>
    </row>
    <row r="247" spans="1:2" x14ac:dyDescent="0.25">
      <c r="A247" t="s">
        <v>1176</v>
      </c>
      <c r="B247">
        <v>77</v>
      </c>
    </row>
    <row r="248" spans="1:2" x14ac:dyDescent="0.25">
      <c r="A248" t="s">
        <v>686</v>
      </c>
      <c r="B248">
        <v>91</v>
      </c>
    </row>
    <row r="249" spans="1:2" x14ac:dyDescent="0.25">
      <c r="A249" t="s">
        <v>1177</v>
      </c>
      <c r="B249">
        <v>77</v>
      </c>
    </row>
    <row r="250" spans="1:2" x14ac:dyDescent="0.25">
      <c r="A250" t="s">
        <v>872</v>
      </c>
      <c r="B250">
        <v>78</v>
      </c>
    </row>
    <row r="251" spans="1:2" x14ac:dyDescent="0.25">
      <c r="A251" t="s">
        <v>1178</v>
      </c>
      <c r="B251">
        <v>77</v>
      </c>
    </row>
    <row r="252" spans="1:2" x14ac:dyDescent="0.25">
      <c r="A252" t="s">
        <v>503</v>
      </c>
      <c r="B252">
        <v>95</v>
      </c>
    </row>
    <row r="253" spans="1:2" x14ac:dyDescent="0.25">
      <c r="A253" t="s">
        <v>504</v>
      </c>
      <c r="B253">
        <v>95</v>
      </c>
    </row>
    <row r="254" spans="1:2" x14ac:dyDescent="0.25">
      <c r="A254" t="s">
        <v>505</v>
      </c>
      <c r="B254">
        <v>95</v>
      </c>
    </row>
    <row r="255" spans="1:2" x14ac:dyDescent="0.25">
      <c r="A255" t="s">
        <v>873</v>
      </c>
      <c r="B255">
        <v>78</v>
      </c>
    </row>
    <row r="256" spans="1:2" x14ac:dyDescent="0.25">
      <c r="A256" t="s">
        <v>330</v>
      </c>
      <c r="B256">
        <v>92</v>
      </c>
    </row>
    <row r="257" spans="1:2" x14ac:dyDescent="0.25">
      <c r="A257" t="s">
        <v>413</v>
      </c>
      <c r="B257">
        <v>77</v>
      </c>
    </row>
    <row r="258" spans="1:2" x14ac:dyDescent="0.25">
      <c r="A258" t="s">
        <v>506</v>
      </c>
      <c r="B258">
        <v>95</v>
      </c>
    </row>
    <row r="259" spans="1:2" x14ac:dyDescent="0.25">
      <c r="A259" t="s">
        <v>363</v>
      </c>
      <c r="B259">
        <v>94</v>
      </c>
    </row>
    <row r="260" spans="1:2" x14ac:dyDescent="0.25">
      <c r="A260" t="s">
        <v>1179</v>
      </c>
      <c r="B260">
        <v>77</v>
      </c>
    </row>
    <row r="261" spans="1:2" x14ac:dyDescent="0.25">
      <c r="A261" t="s">
        <v>1180</v>
      </c>
      <c r="B261">
        <v>77</v>
      </c>
    </row>
    <row r="262" spans="1:2" x14ac:dyDescent="0.25">
      <c r="A262" t="s">
        <v>687</v>
      </c>
      <c r="B262">
        <v>91</v>
      </c>
    </row>
    <row r="263" spans="1:2" x14ac:dyDescent="0.25">
      <c r="A263" t="s">
        <v>507</v>
      </c>
      <c r="B263">
        <v>95</v>
      </c>
    </row>
    <row r="264" spans="1:2" x14ac:dyDescent="0.25">
      <c r="A264" t="s">
        <v>1181</v>
      </c>
      <c r="B264">
        <v>77</v>
      </c>
    </row>
    <row r="265" spans="1:2" x14ac:dyDescent="0.25">
      <c r="A265" t="s">
        <v>688</v>
      </c>
      <c r="B265">
        <v>91</v>
      </c>
    </row>
    <row r="266" spans="1:2" x14ac:dyDescent="0.25">
      <c r="A266" t="s">
        <v>364</v>
      </c>
      <c r="B266">
        <v>94</v>
      </c>
    </row>
    <row r="267" spans="1:2" x14ac:dyDescent="0.25">
      <c r="A267" t="s">
        <v>1182</v>
      </c>
      <c r="B267">
        <v>77</v>
      </c>
    </row>
    <row r="268" spans="1:2" x14ac:dyDescent="0.25">
      <c r="A268" t="s">
        <v>864</v>
      </c>
      <c r="B268">
        <v>78</v>
      </c>
    </row>
    <row r="269" spans="1:2" x14ac:dyDescent="0.25">
      <c r="A269" t="s">
        <v>1183</v>
      </c>
      <c r="B269">
        <v>77</v>
      </c>
    </row>
    <row r="270" spans="1:2" x14ac:dyDescent="0.25">
      <c r="A270" t="s">
        <v>1184</v>
      </c>
      <c r="B270">
        <v>77</v>
      </c>
    </row>
    <row r="271" spans="1:2" x14ac:dyDescent="0.25">
      <c r="A271" t="s">
        <v>1186</v>
      </c>
      <c r="B271">
        <v>77</v>
      </c>
    </row>
    <row r="272" spans="1:2" x14ac:dyDescent="0.25">
      <c r="A272" t="s">
        <v>689</v>
      </c>
      <c r="B272">
        <v>91</v>
      </c>
    </row>
    <row r="273" spans="1:2" x14ac:dyDescent="0.25">
      <c r="A273" t="s">
        <v>874</v>
      </c>
      <c r="B273">
        <v>78</v>
      </c>
    </row>
    <row r="274" spans="1:2" x14ac:dyDescent="0.25">
      <c r="A274" t="s">
        <v>1187</v>
      </c>
      <c r="B274">
        <v>77</v>
      </c>
    </row>
    <row r="275" spans="1:2" x14ac:dyDescent="0.25">
      <c r="A275" t="s">
        <v>366</v>
      </c>
      <c r="B275">
        <v>94</v>
      </c>
    </row>
    <row r="276" spans="1:2" x14ac:dyDescent="0.25">
      <c r="A276" t="s">
        <v>1188</v>
      </c>
      <c r="B276">
        <v>77</v>
      </c>
    </row>
    <row r="277" spans="1:2" x14ac:dyDescent="0.25">
      <c r="A277" t="s">
        <v>875</v>
      </c>
      <c r="B277">
        <v>78</v>
      </c>
    </row>
    <row r="278" spans="1:2" x14ac:dyDescent="0.25">
      <c r="A278" t="s">
        <v>876</v>
      </c>
      <c r="B278">
        <v>78</v>
      </c>
    </row>
    <row r="279" spans="1:2" x14ac:dyDescent="0.25">
      <c r="A279" t="s">
        <v>283</v>
      </c>
      <c r="B279">
        <v>92</v>
      </c>
    </row>
    <row r="280" spans="1:2" x14ac:dyDescent="0.25">
      <c r="A280" t="s">
        <v>1071</v>
      </c>
      <c r="B280">
        <v>77</v>
      </c>
    </row>
    <row r="281" spans="1:2" x14ac:dyDescent="0.25">
      <c r="A281" t="s">
        <v>508</v>
      </c>
      <c r="B281">
        <v>95</v>
      </c>
    </row>
    <row r="282" spans="1:2" x14ac:dyDescent="0.25">
      <c r="A282" t="s">
        <v>282</v>
      </c>
      <c r="B282">
        <v>92</v>
      </c>
    </row>
    <row r="283" spans="1:2" x14ac:dyDescent="0.25">
      <c r="A283" t="s">
        <v>291</v>
      </c>
      <c r="B283">
        <v>93</v>
      </c>
    </row>
    <row r="284" spans="1:2" x14ac:dyDescent="0.25">
      <c r="A284" t="s">
        <v>1189</v>
      </c>
      <c r="B284">
        <v>77</v>
      </c>
    </row>
    <row r="285" spans="1:2" x14ac:dyDescent="0.25">
      <c r="A285" t="s">
        <v>1190</v>
      </c>
      <c r="B285">
        <v>77</v>
      </c>
    </row>
    <row r="286" spans="1:2" x14ac:dyDescent="0.25">
      <c r="A286" t="s">
        <v>877</v>
      </c>
      <c r="B286">
        <v>78</v>
      </c>
    </row>
    <row r="287" spans="1:2" x14ac:dyDescent="0.25">
      <c r="A287" t="s">
        <v>1191</v>
      </c>
      <c r="B287">
        <v>77</v>
      </c>
    </row>
    <row r="288" spans="1:2" x14ac:dyDescent="0.25">
      <c r="A288" t="s">
        <v>275</v>
      </c>
      <c r="B288">
        <v>92</v>
      </c>
    </row>
    <row r="289" spans="1:2" x14ac:dyDescent="0.25">
      <c r="A289" t="s">
        <v>1135</v>
      </c>
      <c r="B289">
        <v>77</v>
      </c>
    </row>
    <row r="290" spans="1:2" x14ac:dyDescent="0.25">
      <c r="A290" t="s">
        <v>509</v>
      </c>
      <c r="B290">
        <v>95</v>
      </c>
    </row>
    <row r="291" spans="1:2" x14ac:dyDescent="0.25">
      <c r="A291" t="s">
        <v>1192</v>
      </c>
      <c r="B291">
        <v>77</v>
      </c>
    </row>
    <row r="292" spans="1:2" x14ac:dyDescent="0.25">
      <c r="A292" t="s">
        <v>1193</v>
      </c>
      <c r="B292">
        <v>77</v>
      </c>
    </row>
    <row r="293" spans="1:2" x14ac:dyDescent="0.25">
      <c r="A293" t="s">
        <v>510</v>
      </c>
      <c r="B293">
        <v>95</v>
      </c>
    </row>
    <row r="294" spans="1:2" x14ac:dyDescent="0.25">
      <c r="A294" t="s">
        <v>1194</v>
      </c>
      <c r="B294">
        <v>77</v>
      </c>
    </row>
    <row r="295" spans="1:2" x14ac:dyDescent="0.25">
      <c r="A295" t="s">
        <v>878</v>
      </c>
      <c r="B295">
        <v>78</v>
      </c>
    </row>
    <row r="296" spans="1:2" x14ac:dyDescent="0.25">
      <c r="A296" t="s">
        <v>427</v>
      </c>
      <c r="B296">
        <v>78</v>
      </c>
    </row>
    <row r="297" spans="1:2" x14ac:dyDescent="0.25">
      <c r="A297" t="s">
        <v>690</v>
      </c>
      <c r="B297">
        <v>91</v>
      </c>
    </row>
    <row r="298" spans="1:2" x14ac:dyDescent="0.25">
      <c r="A298" t="s">
        <v>1195</v>
      </c>
      <c r="B298">
        <v>77</v>
      </c>
    </row>
    <row r="299" spans="1:2" x14ac:dyDescent="0.25">
      <c r="A299" t="s">
        <v>433</v>
      </c>
      <c r="B299">
        <v>91</v>
      </c>
    </row>
    <row r="300" spans="1:2" x14ac:dyDescent="0.25">
      <c r="A300" t="s">
        <v>691</v>
      </c>
      <c r="B300">
        <v>91</v>
      </c>
    </row>
    <row r="301" spans="1:2" x14ac:dyDescent="0.25">
      <c r="A301" t="s">
        <v>511</v>
      </c>
      <c r="B301">
        <v>95</v>
      </c>
    </row>
    <row r="302" spans="1:2" x14ac:dyDescent="0.25">
      <c r="A302" t="s">
        <v>512</v>
      </c>
      <c r="B302">
        <v>95</v>
      </c>
    </row>
    <row r="303" spans="1:2" x14ac:dyDescent="0.25">
      <c r="A303" t="s">
        <v>1196</v>
      </c>
      <c r="B303">
        <v>77</v>
      </c>
    </row>
    <row r="304" spans="1:2" x14ac:dyDescent="0.25">
      <c r="A304" t="s">
        <v>293</v>
      </c>
      <c r="B304">
        <v>93</v>
      </c>
    </row>
    <row r="305" spans="1:2" x14ac:dyDescent="0.25">
      <c r="A305" t="s">
        <v>1197</v>
      </c>
      <c r="B305">
        <v>77</v>
      </c>
    </row>
    <row r="306" spans="1:2" x14ac:dyDescent="0.25">
      <c r="A306" t="s">
        <v>1198</v>
      </c>
      <c r="B306">
        <v>77</v>
      </c>
    </row>
    <row r="307" spans="1:2" x14ac:dyDescent="0.25">
      <c r="A307" t="s">
        <v>1199</v>
      </c>
      <c r="B307">
        <v>77</v>
      </c>
    </row>
    <row r="308" spans="1:2" x14ac:dyDescent="0.25">
      <c r="A308" t="s">
        <v>1063</v>
      </c>
      <c r="B308">
        <v>77</v>
      </c>
    </row>
    <row r="309" spans="1:2" x14ac:dyDescent="0.25">
      <c r="A309" t="s">
        <v>1200</v>
      </c>
      <c r="B309">
        <v>77</v>
      </c>
    </row>
    <row r="310" spans="1:2" x14ac:dyDescent="0.25">
      <c r="A310" t="s">
        <v>692</v>
      </c>
      <c r="B310">
        <v>91</v>
      </c>
    </row>
    <row r="311" spans="1:2" x14ac:dyDescent="0.25">
      <c r="A311" t="s">
        <v>276</v>
      </c>
      <c r="B311">
        <v>92</v>
      </c>
    </row>
    <row r="312" spans="1:2" x14ac:dyDescent="0.25">
      <c r="A312" t="s">
        <v>1201</v>
      </c>
      <c r="B312">
        <v>77</v>
      </c>
    </row>
    <row r="313" spans="1:2" x14ac:dyDescent="0.25">
      <c r="A313" t="s">
        <v>513</v>
      </c>
      <c r="B313">
        <v>95</v>
      </c>
    </row>
    <row r="314" spans="1:2" x14ac:dyDescent="0.25">
      <c r="A314" t="s">
        <v>1202</v>
      </c>
      <c r="B314">
        <v>77</v>
      </c>
    </row>
    <row r="315" spans="1:2" x14ac:dyDescent="0.25">
      <c r="A315" t="s">
        <v>514</v>
      </c>
      <c r="B315">
        <v>95</v>
      </c>
    </row>
    <row r="316" spans="1:2" x14ac:dyDescent="0.25">
      <c r="A316" t="s">
        <v>693</v>
      </c>
      <c r="B316">
        <v>91</v>
      </c>
    </row>
    <row r="317" spans="1:2" x14ac:dyDescent="0.25">
      <c r="A317" t="s">
        <v>879</v>
      </c>
      <c r="B317">
        <v>78</v>
      </c>
    </row>
    <row r="318" spans="1:2" x14ac:dyDescent="0.25">
      <c r="A318" t="s">
        <v>1203</v>
      </c>
      <c r="B318">
        <v>77</v>
      </c>
    </row>
    <row r="319" spans="1:2" x14ac:dyDescent="0.25">
      <c r="A319" t="s">
        <v>1204</v>
      </c>
      <c r="B319">
        <v>77</v>
      </c>
    </row>
    <row r="320" spans="1:2" x14ac:dyDescent="0.25">
      <c r="A320" t="s">
        <v>694</v>
      </c>
      <c r="B320">
        <v>91</v>
      </c>
    </row>
    <row r="321" spans="1:2" x14ac:dyDescent="0.25">
      <c r="A321" t="s">
        <v>1205</v>
      </c>
      <c r="B321">
        <v>77</v>
      </c>
    </row>
    <row r="322" spans="1:2" x14ac:dyDescent="0.25">
      <c r="A322" t="s">
        <v>1206</v>
      </c>
      <c r="B322">
        <v>77</v>
      </c>
    </row>
    <row r="323" spans="1:2" x14ac:dyDescent="0.25">
      <c r="A323" t="s">
        <v>1207</v>
      </c>
      <c r="B323">
        <v>77</v>
      </c>
    </row>
    <row r="324" spans="1:2" x14ac:dyDescent="0.25">
      <c r="A324" t="s">
        <v>1208</v>
      </c>
      <c r="B324">
        <v>77</v>
      </c>
    </row>
    <row r="325" spans="1:2" x14ac:dyDescent="0.25">
      <c r="A325" t="s">
        <v>1209</v>
      </c>
      <c r="B325">
        <v>77</v>
      </c>
    </row>
    <row r="326" spans="1:2" x14ac:dyDescent="0.25">
      <c r="A326" t="s">
        <v>880</v>
      </c>
      <c r="B326">
        <v>78</v>
      </c>
    </row>
    <row r="327" spans="1:2" x14ac:dyDescent="0.25">
      <c r="A327" t="s">
        <v>1129</v>
      </c>
      <c r="B327">
        <v>77</v>
      </c>
    </row>
    <row r="328" spans="1:2" x14ac:dyDescent="0.25">
      <c r="A328" t="s">
        <v>1210</v>
      </c>
      <c r="B328">
        <v>77</v>
      </c>
    </row>
    <row r="329" spans="1:2" x14ac:dyDescent="0.25">
      <c r="A329" t="s">
        <v>881</v>
      </c>
      <c r="B329">
        <v>78</v>
      </c>
    </row>
    <row r="330" spans="1:2" x14ac:dyDescent="0.25">
      <c r="A330" t="s">
        <v>352</v>
      </c>
      <c r="B330">
        <v>94</v>
      </c>
    </row>
    <row r="331" spans="1:2" x14ac:dyDescent="0.25">
      <c r="A331" t="s">
        <v>1211</v>
      </c>
      <c r="B331">
        <v>77</v>
      </c>
    </row>
    <row r="332" spans="1:2" x14ac:dyDescent="0.25">
      <c r="A332" t="s">
        <v>1212</v>
      </c>
      <c r="B332">
        <v>77</v>
      </c>
    </row>
    <row r="333" spans="1:2" x14ac:dyDescent="0.25">
      <c r="A333" t="s">
        <v>1213</v>
      </c>
      <c r="B333">
        <v>77</v>
      </c>
    </row>
    <row r="334" spans="1:2" x14ac:dyDescent="0.25">
      <c r="A334" t="s">
        <v>883</v>
      </c>
      <c r="B334">
        <v>78</v>
      </c>
    </row>
    <row r="335" spans="1:2" x14ac:dyDescent="0.25">
      <c r="A335" t="s">
        <v>695</v>
      </c>
      <c r="B335">
        <v>91</v>
      </c>
    </row>
    <row r="336" spans="1:2" x14ac:dyDescent="0.25">
      <c r="A336" t="s">
        <v>1214</v>
      </c>
      <c r="B336">
        <v>77</v>
      </c>
    </row>
    <row r="337" spans="1:2" x14ac:dyDescent="0.25">
      <c r="A337" t="s">
        <v>1215</v>
      </c>
      <c r="B337">
        <v>77</v>
      </c>
    </row>
    <row r="338" spans="1:2" x14ac:dyDescent="0.25">
      <c r="A338" t="s">
        <v>696</v>
      </c>
      <c r="B338">
        <v>91</v>
      </c>
    </row>
    <row r="339" spans="1:2" x14ac:dyDescent="0.25">
      <c r="A339" t="s">
        <v>1217</v>
      </c>
      <c r="B339">
        <v>77</v>
      </c>
    </row>
    <row r="340" spans="1:2" x14ac:dyDescent="0.25">
      <c r="A340" t="s">
        <v>1218</v>
      </c>
      <c r="B340">
        <v>77</v>
      </c>
    </row>
    <row r="341" spans="1:2" x14ac:dyDescent="0.25">
      <c r="A341" t="s">
        <v>1216</v>
      </c>
      <c r="B341">
        <v>77</v>
      </c>
    </row>
    <row r="342" spans="1:2" x14ac:dyDescent="0.25">
      <c r="A342" t="s">
        <v>884</v>
      </c>
      <c r="B342">
        <v>78</v>
      </c>
    </row>
    <row r="343" spans="1:2" x14ac:dyDescent="0.25">
      <c r="A343" t="s">
        <v>1219</v>
      </c>
      <c r="B343">
        <v>77</v>
      </c>
    </row>
    <row r="344" spans="1:2" x14ac:dyDescent="0.25">
      <c r="A344" t="s">
        <v>885</v>
      </c>
      <c r="B344">
        <v>78</v>
      </c>
    </row>
    <row r="345" spans="1:2" x14ac:dyDescent="0.25">
      <c r="A345" t="s">
        <v>1220</v>
      </c>
      <c r="B345">
        <v>77</v>
      </c>
    </row>
    <row r="346" spans="1:2" x14ac:dyDescent="0.25">
      <c r="A346" t="s">
        <v>886</v>
      </c>
      <c r="B346">
        <v>78</v>
      </c>
    </row>
    <row r="347" spans="1:2" x14ac:dyDescent="0.25">
      <c r="A347" t="s">
        <v>697</v>
      </c>
      <c r="B347">
        <v>91</v>
      </c>
    </row>
    <row r="348" spans="1:2" x14ac:dyDescent="0.25">
      <c r="A348" t="s">
        <v>1221</v>
      </c>
      <c r="B348">
        <v>77</v>
      </c>
    </row>
    <row r="349" spans="1:2" x14ac:dyDescent="0.25">
      <c r="A349" t="s">
        <v>887</v>
      </c>
      <c r="B349">
        <v>78</v>
      </c>
    </row>
    <row r="350" spans="1:2" x14ac:dyDescent="0.25">
      <c r="A350" t="s">
        <v>515</v>
      </c>
      <c r="B350">
        <v>95</v>
      </c>
    </row>
    <row r="351" spans="1:2" x14ac:dyDescent="0.25">
      <c r="A351" t="s">
        <v>1222</v>
      </c>
      <c r="B351">
        <v>77</v>
      </c>
    </row>
    <row r="352" spans="1:2" x14ac:dyDescent="0.25">
      <c r="A352" t="s">
        <v>1223</v>
      </c>
      <c r="B352">
        <v>77</v>
      </c>
    </row>
    <row r="353" spans="1:2" x14ac:dyDescent="0.25">
      <c r="A353" t="s">
        <v>471</v>
      </c>
      <c r="B353">
        <v>95</v>
      </c>
    </row>
    <row r="354" spans="1:2" x14ac:dyDescent="0.25">
      <c r="A354" t="s">
        <v>1149</v>
      </c>
      <c r="B354">
        <v>77</v>
      </c>
    </row>
    <row r="355" spans="1:2" x14ac:dyDescent="0.25">
      <c r="A355" t="s">
        <v>1224</v>
      </c>
      <c r="B355">
        <v>77</v>
      </c>
    </row>
    <row r="356" spans="1:2" x14ac:dyDescent="0.25">
      <c r="A356" t="s">
        <v>1225</v>
      </c>
      <c r="B356">
        <v>77</v>
      </c>
    </row>
    <row r="357" spans="1:2" x14ac:dyDescent="0.25">
      <c r="A357" t="s">
        <v>630</v>
      </c>
      <c r="B357">
        <v>91</v>
      </c>
    </row>
    <row r="358" spans="1:2" x14ac:dyDescent="0.25">
      <c r="A358" t="s">
        <v>1226</v>
      </c>
      <c r="B358">
        <v>77</v>
      </c>
    </row>
    <row r="359" spans="1:2" x14ac:dyDescent="0.25">
      <c r="A359" t="s">
        <v>296</v>
      </c>
      <c r="B359">
        <v>93</v>
      </c>
    </row>
    <row r="360" spans="1:2" x14ac:dyDescent="0.25">
      <c r="A360" t="s">
        <v>441</v>
      </c>
      <c r="B360">
        <v>91</v>
      </c>
    </row>
    <row r="361" spans="1:2" x14ac:dyDescent="0.25">
      <c r="A361" t="s">
        <v>888</v>
      </c>
      <c r="B361">
        <v>78</v>
      </c>
    </row>
    <row r="362" spans="1:2" x14ac:dyDescent="0.25">
      <c r="A362" t="s">
        <v>299</v>
      </c>
      <c r="B362">
        <v>93</v>
      </c>
    </row>
    <row r="363" spans="1:2" x14ac:dyDescent="0.25">
      <c r="A363" t="s">
        <v>517</v>
      </c>
      <c r="B363">
        <v>95</v>
      </c>
    </row>
    <row r="364" spans="1:2" x14ac:dyDescent="0.25">
      <c r="A364" t="s">
        <v>698</v>
      </c>
      <c r="B364">
        <v>91</v>
      </c>
    </row>
    <row r="365" spans="1:2" x14ac:dyDescent="0.25">
      <c r="A365" t="s">
        <v>1227</v>
      </c>
      <c r="B365">
        <v>77</v>
      </c>
    </row>
    <row r="366" spans="1:2" x14ac:dyDescent="0.25">
      <c r="A366" t="s">
        <v>518</v>
      </c>
      <c r="B366">
        <v>95</v>
      </c>
    </row>
    <row r="367" spans="1:2" x14ac:dyDescent="0.25">
      <c r="A367" t="s">
        <v>889</v>
      </c>
      <c r="B367">
        <v>78</v>
      </c>
    </row>
    <row r="368" spans="1:2" x14ac:dyDescent="0.25">
      <c r="A368" t="s">
        <v>1228</v>
      </c>
      <c r="B368">
        <v>77</v>
      </c>
    </row>
    <row r="369" spans="1:2" x14ac:dyDescent="0.25">
      <c r="A369" t="s">
        <v>699</v>
      </c>
      <c r="B369">
        <v>91</v>
      </c>
    </row>
    <row r="370" spans="1:2" x14ac:dyDescent="0.25">
      <c r="A370" t="s">
        <v>1229</v>
      </c>
      <c r="B370">
        <v>77</v>
      </c>
    </row>
    <row r="371" spans="1:2" x14ac:dyDescent="0.25">
      <c r="A371" t="s">
        <v>890</v>
      </c>
      <c r="B371">
        <v>78</v>
      </c>
    </row>
    <row r="372" spans="1:2" x14ac:dyDescent="0.25">
      <c r="A372" t="s">
        <v>892</v>
      </c>
      <c r="B372">
        <v>78</v>
      </c>
    </row>
    <row r="373" spans="1:2" x14ac:dyDescent="0.25">
      <c r="A373" t="s">
        <v>1230</v>
      </c>
      <c r="B373">
        <v>77</v>
      </c>
    </row>
    <row r="374" spans="1:2" x14ac:dyDescent="0.25">
      <c r="A374" t="s">
        <v>516</v>
      </c>
      <c r="B374">
        <v>95</v>
      </c>
    </row>
    <row r="375" spans="1:2" x14ac:dyDescent="0.25">
      <c r="A375" t="s">
        <v>519</v>
      </c>
      <c r="B375">
        <v>95</v>
      </c>
    </row>
    <row r="376" spans="1:2" x14ac:dyDescent="0.25">
      <c r="A376" t="s">
        <v>520</v>
      </c>
      <c r="B376">
        <v>95</v>
      </c>
    </row>
    <row r="377" spans="1:2" x14ac:dyDescent="0.25">
      <c r="A377" t="s">
        <v>521</v>
      </c>
      <c r="B377">
        <v>95</v>
      </c>
    </row>
    <row r="378" spans="1:2" x14ac:dyDescent="0.25">
      <c r="A378" t="s">
        <v>522</v>
      </c>
      <c r="B378">
        <v>95</v>
      </c>
    </row>
    <row r="379" spans="1:2" x14ac:dyDescent="0.25">
      <c r="A379" t="s">
        <v>662</v>
      </c>
      <c r="B379">
        <v>91</v>
      </c>
    </row>
    <row r="380" spans="1:2" x14ac:dyDescent="0.25">
      <c r="A380" t="s">
        <v>700</v>
      </c>
      <c r="B380">
        <v>91</v>
      </c>
    </row>
    <row r="381" spans="1:2" x14ac:dyDescent="0.25">
      <c r="A381" t="s">
        <v>301</v>
      </c>
      <c r="B381">
        <v>93</v>
      </c>
    </row>
    <row r="382" spans="1:2" x14ac:dyDescent="0.25">
      <c r="A382" t="s">
        <v>893</v>
      </c>
      <c r="B382">
        <v>78</v>
      </c>
    </row>
    <row r="383" spans="1:2" x14ac:dyDescent="0.25">
      <c r="A383" t="s">
        <v>523</v>
      </c>
      <c r="B383">
        <v>95</v>
      </c>
    </row>
    <row r="384" spans="1:2" x14ac:dyDescent="0.25">
      <c r="A384" t="s">
        <v>450</v>
      </c>
      <c r="B384">
        <v>95</v>
      </c>
    </row>
    <row r="385" spans="1:2" x14ac:dyDescent="0.25">
      <c r="A385" t="s">
        <v>1231</v>
      </c>
      <c r="B385">
        <v>77</v>
      </c>
    </row>
    <row r="386" spans="1:2" x14ac:dyDescent="0.25">
      <c r="A386" t="s">
        <v>1232</v>
      </c>
      <c r="B386">
        <v>77</v>
      </c>
    </row>
    <row r="387" spans="1:2" x14ac:dyDescent="0.25">
      <c r="A387" t="s">
        <v>627</v>
      </c>
      <c r="B387">
        <v>91</v>
      </c>
    </row>
    <row r="388" spans="1:2" x14ac:dyDescent="0.25">
      <c r="A388" t="s">
        <v>701</v>
      </c>
      <c r="B388">
        <v>91</v>
      </c>
    </row>
    <row r="389" spans="1:2" x14ac:dyDescent="0.25">
      <c r="A389" t="s">
        <v>638</v>
      </c>
      <c r="B389">
        <v>91</v>
      </c>
    </row>
    <row r="390" spans="1:2" x14ac:dyDescent="0.25">
      <c r="A390" t="s">
        <v>1233</v>
      </c>
      <c r="B390">
        <v>77</v>
      </c>
    </row>
    <row r="391" spans="1:2" x14ac:dyDescent="0.25">
      <c r="A391" t="s">
        <v>894</v>
      </c>
      <c r="B391">
        <v>78</v>
      </c>
    </row>
    <row r="392" spans="1:2" x14ac:dyDescent="0.25">
      <c r="A392" t="s">
        <v>1234</v>
      </c>
      <c r="B392">
        <v>77</v>
      </c>
    </row>
    <row r="393" spans="1:2" x14ac:dyDescent="0.25">
      <c r="A393" t="s">
        <v>432</v>
      </c>
      <c r="B393">
        <v>91</v>
      </c>
    </row>
    <row r="394" spans="1:2" x14ac:dyDescent="0.25">
      <c r="A394" t="s">
        <v>1235</v>
      </c>
      <c r="B394">
        <v>77</v>
      </c>
    </row>
    <row r="395" spans="1:2" x14ac:dyDescent="0.25">
      <c r="A395" t="s">
        <v>524</v>
      </c>
      <c r="B395">
        <v>95</v>
      </c>
    </row>
    <row r="396" spans="1:2" x14ac:dyDescent="0.25">
      <c r="A396" t="s">
        <v>1236</v>
      </c>
      <c r="B396">
        <v>77</v>
      </c>
    </row>
    <row r="397" spans="1:2" x14ac:dyDescent="0.25">
      <c r="A397" t="s">
        <v>1237</v>
      </c>
      <c r="B397">
        <v>77</v>
      </c>
    </row>
    <row r="398" spans="1:2" x14ac:dyDescent="0.25">
      <c r="A398" t="s">
        <v>895</v>
      </c>
      <c r="B398">
        <v>78</v>
      </c>
    </row>
    <row r="399" spans="1:2" x14ac:dyDescent="0.25">
      <c r="A399" t="s">
        <v>1238</v>
      </c>
      <c r="B399">
        <v>77</v>
      </c>
    </row>
    <row r="400" spans="1:2" x14ac:dyDescent="0.25">
      <c r="A400" t="s">
        <v>1239</v>
      </c>
      <c r="B400">
        <v>77</v>
      </c>
    </row>
    <row r="401" spans="1:2" x14ac:dyDescent="0.25">
      <c r="A401" t="s">
        <v>1240</v>
      </c>
      <c r="B401">
        <v>77</v>
      </c>
    </row>
    <row r="402" spans="1:2" x14ac:dyDescent="0.25">
      <c r="A402" t="s">
        <v>1241</v>
      </c>
      <c r="B402">
        <v>77</v>
      </c>
    </row>
    <row r="403" spans="1:2" x14ac:dyDescent="0.25">
      <c r="A403" t="s">
        <v>896</v>
      </c>
      <c r="B403">
        <v>78</v>
      </c>
    </row>
    <row r="404" spans="1:2" x14ac:dyDescent="0.25">
      <c r="A404" t="s">
        <v>897</v>
      </c>
      <c r="B404">
        <v>78</v>
      </c>
    </row>
    <row r="405" spans="1:2" x14ac:dyDescent="0.25">
      <c r="A405" t="s">
        <v>1242</v>
      </c>
      <c r="B405">
        <v>77</v>
      </c>
    </row>
    <row r="406" spans="1:2" x14ac:dyDescent="0.25">
      <c r="A406" t="s">
        <v>1243</v>
      </c>
      <c r="B406">
        <v>77</v>
      </c>
    </row>
    <row r="407" spans="1:2" x14ac:dyDescent="0.25">
      <c r="A407" t="s">
        <v>703</v>
      </c>
      <c r="B407">
        <v>91</v>
      </c>
    </row>
    <row r="408" spans="1:2" x14ac:dyDescent="0.25">
      <c r="A408" t="s">
        <v>898</v>
      </c>
      <c r="B408">
        <v>78</v>
      </c>
    </row>
    <row r="409" spans="1:2" x14ac:dyDescent="0.25">
      <c r="A409" t="s">
        <v>899</v>
      </c>
      <c r="B409">
        <v>78</v>
      </c>
    </row>
    <row r="410" spans="1:2" x14ac:dyDescent="0.25">
      <c r="A410" t="s">
        <v>900</v>
      </c>
      <c r="B410">
        <v>78</v>
      </c>
    </row>
    <row r="411" spans="1:2" x14ac:dyDescent="0.25">
      <c r="A411" t="s">
        <v>901</v>
      </c>
      <c r="B411">
        <v>78</v>
      </c>
    </row>
    <row r="412" spans="1:2" x14ac:dyDescent="0.25">
      <c r="A412" t="s">
        <v>1060</v>
      </c>
      <c r="B412">
        <v>77</v>
      </c>
    </row>
    <row r="413" spans="1:2" x14ac:dyDescent="0.25">
      <c r="A413" t="s">
        <v>1244</v>
      </c>
      <c r="B413">
        <v>77</v>
      </c>
    </row>
    <row r="414" spans="1:2" x14ac:dyDescent="0.25">
      <c r="A414" t="s">
        <v>705</v>
      </c>
      <c r="B414">
        <v>91</v>
      </c>
    </row>
    <row r="415" spans="1:2" x14ac:dyDescent="0.25">
      <c r="A415" t="s">
        <v>1245</v>
      </c>
      <c r="B415">
        <v>77</v>
      </c>
    </row>
    <row r="416" spans="1:2" x14ac:dyDescent="0.25">
      <c r="A416" t="s">
        <v>1246</v>
      </c>
      <c r="B416">
        <v>77</v>
      </c>
    </row>
    <row r="417" spans="1:2" x14ac:dyDescent="0.25">
      <c r="A417" t="s">
        <v>1247</v>
      </c>
      <c r="B417">
        <v>77</v>
      </c>
    </row>
    <row r="418" spans="1:2" x14ac:dyDescent="0.25">
      <c r="A418" t="s">
        <v>333</v>
      </c>
      <c r="B418">
        <v>92</v>
      </c>
    </row>
    <row r="419" spans="1:2" x14ac:dyDescent="0.25">
      <c r="A419" t="s">
        <v>525</v>
      </c>
      <c r="B419">
        <v>95</v>
      </c>
    </row>
    <row r="420" spans="1:2" x14ac:dyDescent="0.25">
      <c r="A420" t="s">
        <v>902</v>
      </c>
      <c r="B420">
        <v>78</v>
      </c>
    </row>
    <row r="421" spans="1:2" x14ac:dyDescent="0.25">
      <c r="A421" t="s">
        <v>706</v>
      </c>
      <c r="B421">
        <v>91</v>
      </c>
    </row>
    <row r="422" spans="1:2" x14ac:dyDescent="0.25">
      <c r="A422" t="s">
        <v>707</v>
      </c>
      <c r="B422">
        <v>91</v>
      </c>
    </row>
    <row r="423" spans="1:2" x14ac:dyDescent="0.25">
      <c r="A423" t="s">
        <v>903</v>
      </c>
      <c r="B423">
        <v>78</v>
      </c>
    </row>
    <row r="424" spans="1:2" x14ac:dyDescent="0.25">
      <c r="A424" t="s">
        <v>904</v>
      </c>
      <c r="B424">
        <v>78</v>
      </c>
    </row>
    <row r="425" spans="1:2" x14ac:dyDescent="0.25">
      <c r="A425" t="s">
        <v>367</v>
      </c>
      <c r="B425">
        <v>94</v>
      </c>
    </row>
    <row r="426" spans="1:2" x14ac:dyDescent="0.25">
      <c r="A426" t="s">
        <v>1108</v>
      </c>
      <c r="B426">
        <v>77</v>
      </c>
    </row>
    <row r="427" spans="1:2" x14ac:dyDescent="0.25">
      <c r="A427" t="s">
        <v>1248</v>
      </c>
      <c r="B427">
        <v>77</v>
      </c>
    </row>
    <row r="428" spans="1:2" x14ac:dyDescent="0.25">
      <c r="A428" t="s">
        <v>1249</v>
      </c>
      <c r="B428">
        <v>77</v>
      </c>
    </row>
    <row r="429" spans="1:2" x14ac:dyDescent="0.25">
      <c r="A429" t="s">
        <v>708</v>
      </c>
      <c r="B429">
        <v>91</v>
      </c>
    </row>
    <row r="430" spans="1:2" x14ac:dyDescent="0.25">
      <c r="A430" t="s">
        <v>470</v>
      </c>
      <c r="B430">
        <v>95</v>
      </c>
    </row>
    <row r="431" spans="1:2" x14ac:dyDescent="0.25">
      <c r="A431" t="s">
        <v>1250</v>
      </c>
      <c r="B431">
        <v>77</v>
      </c>
    </row>
    <row r="432" spans="1:2" x14ac:dyDescent="0.25">
      <c r="A432" t="s">
        <v>447</v>
      </c>
      <c r="B432">
        <v>95</v>
      </c>
    </row>
    <row r="433" spans="1:2" x14ac:dyDescent="0.25">
      <c r="A433" t="s">
        <v>526</v>
      </c>
      <c r="B433">
        <v>95</v>
      </c>
    </row>
    <row r="434" spans="1:2" x14ac:dyDescent="0.25">
      <c r="A434" t="s">
        <v>527</v>
      </c>
      <c r="B434">
        <v>95</v>
      </c>
    </row>
    <row r="435" spans="1:2" x14ac:dyDescent="0.25">
      <c r="A435" t="s">
        <v>905</v>
      </c>
      <c r="B435">
        <v>78</v>
      </c>
    </row>
    <row r="436" spans="1:2" x14ac:dyDescent="0.25">
      <c r="A436" t="s">
        <v>528</v>
      </c>
      <c r="B436">
        <v>95</v>
      </c>
    </row>
    <row r="437" spans="1:2" x14ac:dyDescent="0.25">
      <c r="A437" t="s">
        <v>368</v>
      </c>
      <c r="B437">
        <v>94</v>
      </c>
    </row>
    <row r="438" spans="1:2" x14ac:dyDescent="0.25">
      <c r="A438" t="s">
        <v>1251</v>
      </c>
      <c r="B438">
        <v>77</v>
      </c>
    </row>
    <row r="439" spans="1:2" x14ac:dyDescent="0.25">
      <c r="A439" t="s">
        <v>1252</v>
      </c>
      <c r="B439">
        <v>77</v>
      </c>
    </row>
    <row r="440" spans="1:2" x14ac:dyDescent="0.25">
      <c r="A440" t="s">
        <v>1253</v>
      </c>
      <c r="B440">
        <v>77</v>
      </c>
    </row>
    <row r="441" spans="1:2" x14ac:dyDescent="0.25">
      <c r="A441" t="s">
        <v>529</v>
      </c>
      <c r="B441">
        <v>95</v>
      </c>
    </row>
    <row r="442" spans="1:2" x14ac:dyDescent="0.25">
      <c r="A442" t="s">
        <v>1254</v>
      </c>
      <c r="B442">
        <v>77</v>
      </c>
    </row>
    <row r="443" spans="1:2" x14ac:dyDescent="0.25">
      <c r="A443" t="s">
        <v>302</v>
      </c>
      <c r="B443">
        <v>93</v>
      </c>
    </row>
    <row r="444" spans="1:2" x14ac:dyDescent="0.25">
      <c r="A444" t="s">
        <v>906</v>
      </c>
      <c r="B444">
        <v>78</v>
      </c>
    </row>
    <row r="445" spans="1:2" x14ac:dyDescent="0.25">
      <c r="A445" t="s">
        <v>907</v>
      </c>
      <c r="B445">
        <v>78</v>
      </c>
    </row>
    <row r="446" spans="1:2" x14ac:dyDescent="0.25">
      <c r="A446" t="s">
        <v>908</v>
      </c>
      <c r="B446">
        <v>78</v>
      </c>
    </row>
    <row r="447" spans="1:2" x14ac:dyDescent="0.25">
      <c r="A447" t="s">
        <v>909</v>
      </c>
      <c r="B447">
        <v>78</v>
      </c>
    </row>
    <row r="448" spans="1:2" x14ac:dyDescent="0.25">
      <c r="A448" t="s">
        <v>910</v>
      </c>
      <c r="B448">
        <v>78</v>
      </c>
    </row>
    <row r="449" spans="1:2" x14ac:dyDescent="0.25">
      <c r="A449" t="s">
        <v>334</v>
      </c>
      <c r="B449">
        <v>92</v>
      </c>
    </row>
    <row r="450" spans="1:2" x14ac:dyDescent="0.25">
      <c r="A450" t="s">
        <v>1255</v>
      </c>
      <c r="B450">
        <v>77</v>
      </c>
    </row>
    <row r="451" spans="1:2" x14ac:dyDescent="0.25">
      <c r="A451" t="s">
        <v>911</v>
      </c>
      <c r="B451">
        <v>78</v>
      </c>
    </row>
    <row r="452" spans="1:2" x14ac:dyDescent="0.25">
      <c r="A452" t="s">
        <v>446</v>
      </c>
      <c r="B452">
        <v>95</v>
      </c>
    </row>
    <row r="453" spans="1:2" x14ac:dyDescent="0.25">
      <c r="A453" t="s">
        <v>1256</v>
      </c>
      <c r="B453">
        <v>77</v>
      </c>
    </row>
    <row r="454" spans="1:2" x14ac:dyDescent="0.25">
      <c r="A454" t="s">
        <v>912</v>
      </c>
      <c r="B454">
        <v>78</v>
      </c>
    </row>
    <row r="455" spans="1:2" x14ac:dyDescent="0.25">
      <c r="A455" t="s">
        <v>530</v>
      </c>
      <c r="B455">
        <v>95</v>
      </c>
    </row>
    <row r="456" spans="1:2" x14ac:dyDescent="0.25">
      <c r="A456" t="s">
        <v>531</v>
      </c>
      <c r="B456">
        <v>95</v>
      </c>
    </row>
    <row r="457" spans="1:2" x14ac:dyDescent="0.25">
      <c r="A457" t="s">
        <v>337</v>
      </c>
      <c r="B457">
        <v>92</v>
      </c>
    </row>
    <row r="458" spans="1:2" x14ac:dyDescent="0.25">
      <c r="A458" t="s">
        <v>369</v>
      </c>
      <c r="B458">
        <v>94</v>
      </c>
    </row>
    <row r="459" spans="1:2" x14ac:dyDescent="0.25">
      <c r="A459" t="s">
        <v>1257</v>
      </c>
      <c r="B459">
        <v>77</v>
      </c>
    </row>
    <row r="460" spans="1:2" x14ac:dyDescent="0.25">
      <c r="A460" t="s">
        <v>1258</v>
      </c>
      <c r="B460">
        <v>77</v>
      </c>
    </row>
    <row r="461" spans="1:2" x14ac:dyDescent="0.25">
      <c r="A461" t="s">
        <v>1259</v>
      </c>
      <c r="B461">
        <v>77</v>
      </c>
    </row>
    <row r="462" spans="1:2" x14ac:dyDescent="0.25">
      <c r="A462" t="s">
        <v>647</v>
      </c>
      <c r="B462">
        <v>91</v>
      </c>
    </row>
    <row r="463" spans="1:2" x14ac:dyDescent="0.25">
      <c r="A463" t="s">
        <v>1260</v>
      </c>
      <c r="B463">
        <v>77</v>
      </c>
    </row>
    <row r="464" spans="1:2" x14ac:dyDescent="0.25">
      <c r="A464" t="s">
        <v>1261</v>
      </c>
      <c r="B464">
        <v>77</v>
      </c>
    </row>
    <row r="465" spans="1:2" x14ac:dyDescent="0.25">
      <c r="A465" t="s">
        <v>709</v>
      </c>
      <c r="B465">
        <v>91</v>
      </c>
    </row>
    <row r="466" spans="1:2" x14ac:dyDescent="0.25">
      <c r="A466" t="s">
        <v>710</v>
      </c>
      <c r="B466">
        <v>91</v>
      </c>
    </row>
    <row r="467" spans="1:2" x14ac:dyDescent="0.25">
      <c r="A467" t="s">
        <v>711</v>
      </c>
      <c r="B467">
        <v>91</v>
      </c>
    </row>
    <row r="468" spans="1:2" x14ac:dyDescent="0.25">
      <c r="A468" t="s">
        <v>913</v>
      </c>
      <c r="B468">
        <v>78</v>
      </c>
    </row>
    <row r="469" spans="1:2" x14ac:dyDescent="0.25">
      <c r="A469" t="s">
        <v>492</v>
      </c>
      <c r="B469">
        <v>95</v>
      </c>
    </row>
    <row r="470" spans="1:2" x14ac:dyDescent="0.25">
      <c r="A470" t="s">
        <v>1262</v>
      </c>
      <c r="B470">
        <v>77</v>
      </c>
    </row>
    <row r="471" spans="1:2" x14ac:dyDescent="0.25">
      <c r="A471" t="s">
        <v>914</v>
      </c>
      <c r="B471">
        <v>78</v>
      </c>
    </row>
    <row r="472" spans="1:2" x14ac:dyDescent="0.25">
      <c r="A472" t="s">
        <v>303</v>
      </c>
      <c r="B472">
        <v>93</v>
      </c>
    </row>
    <row r="473" spans="1:2" x14ac:dyDescent="0.25">
      <c r="A473" t="s">
        <v>449</v>
      </c>
      <c r="B473">
        <v>95</v>
      </c>
    </row>
    <row r="474" spans="1:2" x14ac:dyDescent="0.25">
      <c r="A474" t="s">
        <v>915</v>
      </c>
      <c r="B474">
        <v>78</v>
      </c>
    </row>
    <row r="475" spans="1:2" x14ac:dyDescent="0.25">
      <c r="A475" t="s">
        <v>1263</v>
      </c>
      <c r="B475">
        <v>77</v>
      </c>
    </row>
    <row r="476" spans="1:2" x14ac:dyDescent="0.25">
      <c r="A476" t="s">
        <v>532</v>
      </c>
      <c r="B476">
        <v>95</v>
      </c>
    </row>
    <row r="477" spans="1:2" x14ac:dyDescent="0.25">
      <c r="A477" t="s">
        <v>916</v>
      </c>
      <c r="B477">
        <v>78</v>
      </c>
    </row>
    <row r="478" spans="1:2" x14ac:dyDescent="0.25">
      <c r="A478" t="s">
        <v>1264</v>
      </c>
      <c r="B478">
        <v>77</v>
      </c>
    </row>
    <row r="479" spans="1:2" x14ac:dyDescent="0.25">
      <c r="A479" t="s">
        <v>1265</v>
      </c>
      <c r="B479">
        <v>77</v>
      </c>
    </row>
    <row r="480" spans="1:2" x14ac:dyDescent="0.25">
      <c r="A480" t="s">
        <v>917</v>
      </c>
      <c r="B480">
        <v>78</v>
      </c>
    </row>
    <row r="481" spans="1:2" x14ac:dyDescent="0.25">
      <c r="A481" t="s">
        <v>1266</v>
      </c>
      <c r="B481">
        <v>77</v>
      </c>
    </row>
    <row r="482" spans="1:2" x14ac:dyDescent="0.25">
      <c r="A482" t="s">
        <v>1267</v>
      </c>
      <c r="B482">
        <v>77</v>
      </c>
    </row>
    <row r="483" spans="1:2" x14ac:dyDescent="0.25">
      <c r="A483" t="s">
        <v>1268</v>
      </c>
      <c r="B483">
        <v>77</v>
      </c>
    </row>
    <row r="484" spans="1:2" x14ac:dyDescent="0.25">
      <c r="A484" t="s">
        <v>713</v>
      </c>
      <c r="B484">
        <v>91</v>
      </c>
    </row>
    <row r="485" spans="1:2" x14ac:dyDescent="0.25">
      <c r="A485" t="s">
        <v>533</v>
      </c>
      <c r="B485">
        <v>95</v>
      </c>
    </row>
    <row r="486" spans="1:2" x14ac:dyDescent="0.25">
      <c r="A486" t="s">
        <v>1269</v>
      </c>
      <c r="B486">
        <v>77</v>
      </c>
    </row>
    <row r="487" spans="1:2" x14ac:dyDescent="0.25">
      <c r="A487" t="s">
        <v>1270</v>
      </c>
      <c r="B487">
        <v>77</v>
      </c>
    </row>
    <row r="488" spans="1:2" x14ac:dyDescent="0.25">
      <c r="A488" t="s">
        <v>534</v>
      </c>
      <c r="B488">
        <v>95</v>
      </c>
    </row>
    <row r="489" spans="1:2" x14ac:dyDescent="0.25">
      <c r="A489" t="s">
        <v>918</v>
      </c>
      <c r="B489">
        <v>78</v>
      </c>
    </row>
    <row r="490" spans="1:2" x14ac:dyDescent="0.25">
      <c r="A490" t="s">
        <v>1271</v>
      </c>
      <c r="B490">
        <v>77</v>
      </c>
    </row>
    <row r="491" spans="1:2" x14ac:dyDescent="0.25">
      <c r="A491" t="s">
        <v>1272</v>
      </c>
      <c r="B491">
        <v>77</v>
      </c>
    </row>
    <row r="492" spans="1:2" x14ac:dyDescent="0.25">
      <c r="A492" t="s">
        <v>1273</v>
      </c>
      <c r="B492">
        <v>77</v>
      </c>
    </row>
    <row r="493" spans="1:2" x14ac:dyDescent="0.25">
      <c r="A493" t="s">
        <v>919</v>
      </c>
      <c r="B493">
        <v>78</v>
      </c>
    </row>
    <row r="494" spans="1:2" x14ac:dyDescent="0.25">
      <c r="A494" t="s">
        <v>821</v>
      </c>
      <c r="B494">
        <v>78</v>
      </c>
    </row>
    <row r="495" spans="1:2" x14ac:dyDescent="0.25">
      <c r="A495" t="s">
        <v>714</v>
      </c>
      <c r="B495">
        <v>91</v>
      </c>
    </row>
    <row r="496" spans="1:2" x14ac:dyDescent="0.25">
      <c r="A496" t="s">
        <v>1274</v>
      </c>
      <c r="B496">
        <v>77</v>
      </c>
    </row>
    <row r="497" spans="1:2" x14ac:dyDescent="0.25">
      <c r="A497" t="s">
        <v>715</v>
      </c>
      <c r="B497">
        <v>91</v>
      </c>
    </row>
    <row r="498" spans="1:2" x14ac:dyDescent="0.25">
      <c r="A498" t="s">
        <v>716</v>
      </c>
      <c r="B498">
        <v>91</v>
      </c>
    </row>
    <row r="499" spans="1:2" x14ac:dyDescent="0.25">
      <c r="A499" t="s">
        <v>535</v>
      </c>
      <c r="B499">
        <v>95</v>
      </c>
    </row>
    <row r="500" spans="1:2" x14ac:dyDescent="0.25">
      <c r="A500" t="s">
        <v>920</v>
      </c>
      <c r="B500">
        <v>78</v>
      </c>
    </row>
    <row r="501" spans="1:2" x14ac:dyDescent="0.25">
      <c r="A501" t="s">
        <v>1275</v>
      </c>
      <c r="B501">
        <v>77</v>
      </c>
    </row>
    <row r="502" spans="1:2" x14ac:dyDescent="0.25">
      <c r="A502" t="s">
        <v>921</v>
      </c>
      <c r="B502">
        <v>78</v>
      </c>
    </row>
    <row r="503" spans="1:2" x14ac:dyDescent="0.25">
      <c r="A503" t="s">
        <v>536</v>
      </c>
      <c r="B503">
        <v>95</v>
      </c>
    </row>
    <row r="504" spans="1:2" x14ac:dyDescent="0.25">
      <c r="A504" t="s">
        <v>922</v>
      </c>
      <c r="B504">
        <v>78</v>
      </c>
    </row>
    <row r="505" spans="1:2" x14ac:dyDescent="0.25">
      <c r="A505" t="s">
        <v>923</v>
      </c>
      <c r="B505">
        <v>78</v>
      </c>
    </row>
    <row r="506" spans="1:2" x14ac:dyDescent="0.25">
      <c r="A506" t="s">
        <v>1276</v>
      </c>
      <c r="B506">
        <v>77</v>
      </c>
    </row>
    <row r="507" spans="1:2" x14ac:dyDescent="0.25">
      <c r="A507" t="s">
        <v>537</v>
      </c>
      <c r="B507">
        <v>95</v>
      </c>
    </row>
    <row r="508" spans="1:2" x14ac:dyDescent="0.25">
      <c r="A508" t="s">
        <v>538</v>
      </c>
      <c r="B508">
        <v>95</v>
      </c>
    </row>
    <row r="509" spans="1:2" x14ac:dyDescent="0.25">
      <c r="A509" t="s">
        <v>924</v>
      </c>
      <c r="B509">
        <v>78</v>
      </c>
    </row>
    <row r="510" spans="1:2" x14ac:dyDescent="0.25">
      <c r="A510" t="s">
        <v>539</v>
      </c>
      <c r="B510">
        <v>95</v>
      </c>
    </row>
    <row r="511" spans="1:2" x14ac:dyDescent="0.25">
      <c r="A511" t="s">
        <v>1277</v>
      </c>
      <c r="B511">
        <v>77</v>
      </c>
    </row>
    <row r="512" spans="1:2" x14ac:dyDescent="0.25">
      <c r="A512" t="s">
        <v>1278</v>
      </c>
      <c r="B512">
        <v>77</v>
      </c>
    </row>
    <row r="513" spans="1:2" x14ac:dyDescent="0.25">
      <c r="A513" t="s">
        <v>925</v>
      </c>
      <c r="B513">
        <v>78</v>
      </c>
    </row>
    <row r="514" spans="1:2" x14ac:dyDescent="0.25">
      <c r="A514" t="s">
        <v>540</v>
      </c>
      <c r="B514">
        <v>95</v>
      </c>
    </row>
    <row r="515" spans="1:2" x14ac:dyDescent="0.25">
      <c r="A515" t="s">
        <v>541</v>
      </c>
      <c r="B515">
        <v>95</v>
      </c>
    </row>
    <row r="516" spans="1:2" x14ac:dyDescent="0.25">
      <c r="A516" t="s">
        <v>1279</v>
      </c>
      <c r="B516">
        <v>77</v>
      </c>
    </row>
    <row r="517" spans="1:2" x14ac:dyDescent="0.25">
      <c r="A517" t="s">
        <v>816</v>
      </c>
      <c r="B517">
        <v>78</v>
      </c>
    </row>
    <row r="518" spans="1:2" x14ac:dyDescent="0.25">
      <c r="A518" t="s">
        <v>429</v>
      </c>
      <c r="B518">
        <v>78</v>
      </c>
    </row>
    <row r="519" spans="1:2" x14ac:dyDescent="0.25">
      <c r="A519" t="s">
        <v>1280</v>
      </c>
      <c r="B519">
        <v>77</v>
      </c>
    </row>
    <row r="520" spans="1:2" x14ac:dyDescent="0.25">
      <c r="A520" t="s">
        <v>717</v>
      </c>
      <c r="B520">
        <v>91</v>
      </c>
    </row>
    <row r="521" spans="1:2" x14ac:dyDescent="0.25">
      <c r="A521" t="s">
        <v>1281</v>
      </c>
      <c r="B521">
        <v>77</v>
      </c>
    </row>
    <row r="522" spans="1:2" x14ac:dyDescent="0.25">
      <c r="A522" t="s">
        <v>1282</v>
      </c>
      <c r="B522">
        <v>77</v>
      </c>
    </row>
    <row r="523" spans="1:2" x14ac:dyDescent="0.25">
      <c r="A523" t="s">
        <v>926</v>
      </c>
      <c r="B523">
        <v>78</v>
      </c>
    </row>
    <row r="524" spans="1:2" x14ac:dyDescent="0.25">
      <c r="A524" t="s">
        <v>278</v>
      </c>
      <c r="B524">
        <v>92</v>
      </c>
    </row>
    <row r="525" spans="1:2" x14ac:dyDescent="0.25">
      <c r="A525" t="s">
        <v>718</v>
      </c>
      <c r="B525">
        <v>91</v>
      </c>
    </row>
    <row r="526" spans="1:2" x14ac:dyDescent="0.25">
      <c r="A526" t="s">
        <v>1283</v>
      </c>
      <c r="B526">
        <v>77</v>
      </c>
    </row>
    <row r="527" spans="1:2" x14ac:dyDescent="0.25">
      <c r="A527" t="s">
        <v>371</v>
      </c>
      <c r="B527">
        <v>94</v>
      </c>
    </row>
    <row r="528" spans="1:2" x14ac:dyDescent="0.25">
      <c r="A528" t="s">
        <v>1284</v>
      </c>
      <c r="B528">
        <v>77</v>
      </c>
    </row>
    <row r="529" spans="1:2" x14ac:dyDescent="0.25">
      <c r="A529" t="s">
        <v>542</v>
      </c>
      <c r="B529">
        <v>95</v>
      </c>
    </row>
    <row r="530" spans="1:2" x14ac:dyDescent="0.25">
      <c r="A530" t="s">
        <v>1285</v>
      </c>
      <c r="B530">
        <v>77</v>
      </c>
    </row>
    <row r="531" spans="1:2" x14ac:dyDescent="0.25">
      <c r="A531" t="s">
        <v>927</v>
      </c>
      <c r="B531">
        <v>78</v>
      </c>
    </row>
    <row r="532" spans="1:2" x14ac:dyDescent="0.25">
      <c r="A532" t="s">
        <v>719</v>
      </c>
      <c r="B532">
        <v>91</v>
      </c>
    </row>
    <row r="533" spans="1:2" x14ac:dyDescent="0.25">
      <c r="A533" t="s">
        <v>720</v>
      </c>
      <c r="B533">
        <v>91</v>
      </c>
    </row>
    <row r="534" spans="1:2" x14ac:dyDescent="0.25">
      <c r="A534" t="s">
        <v>1286</v>
      </c>
      <c r="B534">
        <v>77</v>
      </c>
    </row>
    <row r="535" spans="1:2" x14ac:dyDescent="0.25">
      <c r="A535" t="s">
        <v>372</v>
      </c>
      <c r="B535">
        <v>94</v>
      </c>
    </row>
    <row r="536" spans="1:2" x14ac:dyDescent="0.25">
      <c r="A536" t="s">
        <v>1287</v>
      </c>
      <c r="B536">
        <v>77</v>
      </c>
    </row>
    <row r="537" spans="1:2" x14ac:dyDescent="0.25">
      <c r="A537" t="s">
        <v>1288</v>
      </c>
      <c r="B537">
        <v>77</v>
      </c>
    </row>
    <row r="538" spans="1:2" x14ac:dyDescent="0.25">
      <c r="A538" t="s">
        <v>928</v>
      </c>
      <c r="B538">
        <v>78</v>
      </c>
    </row>
    <row r="539" spans="1:2" x14ac:dyDescent="0.25">
      <c r="A539" t="s">
        <v>929</v>
      </c>
      <c r="B539">
        <v>78</v>
      </c>
    </row>
    <row r="540" spans="1:2" x14ac:dyDescent="0.25">
      <c r="A540" t="s">
        <v>1289</v>
      </c>
      <c r="B540">
        <v>77</v>
      </c>
    </row>
    <row r="541" spans="1:2" x14ac:dyDescent="0.25">
      <c r="A541" t="s">
        <v>543</v>
      </c>
      <c r="B541">
        <v>95</v>
      </c>
    </row>
    <row r="542" spans="1:2" x14ac:dyDescent="0.25">
      <c r="A542" t="s">
        <v>930</v>
      </c>
      <c r="B542">
        <v>78</v>
      </c>
    </row>
    <row r="543" spans="1:2" x14ac:dyDescent="0.25">
      <c r="A543" t="s">
        <v>1290</v>
      </c>
      <c r="B543">
        <v>77</v>
      </c>
    </row>
    <row r="544" spans="1:2" x14ac:dyDescent="0.25">
      <c r="A544" t="s">
        <v>1291</v>
      </c>
      <c r="B544">
        <v>77</v>
      </c>
    </row>
    <row r="545" spans="1:2" x14ac:dyDescent="0.25">
      <c r="A545" t="s">
        <v>931</v>
      </c>
      <c r="B545">
        <v>78</v>
      </c>
    </row>
    <row r="546" spans="1:2" x14ac:dyDescent="0.25">
      <c r="A546" t="s">
        <v>1292</v>
      </c>
      <c r="B546">
        <v>77</v>
      </c>
    </row>
    <row r="547" spans="1:2" x14ac:dyDescent="0.25">
      <c r="A547" t="s">
        <v>721</v>
      </c>
      <c r="B547">
        <v>91</v>
      </c>
    </row>
    <row r="548" spans="1:2" x14ac:dyDescent="0.25">
      <c r="A548" t="s">
        <v>932</v>
      </c>
      <c r="B548">
        <v>78</v>
      </c>
    </row>
    <row r="549" spans="1:2" x14ac:dyDescent="0.25">
      <c r="A549" t="s">
        <v>933</v>
      </c>
      <c r="B549">
        <v>78</v>
      </c>
    </row>
    <row r="550" spans="1:2" x14ac:dyDescent="0.25">
      <c r="A550" t="s">
        <v>351</v>
      </c>
      <c r="B550">
        <v>94</v>
      </c>
    </row>
    <row r="551" spans="1:2" x14ac:dyDescent="0.25">
      <c r="A551" t="s">
        <v>305</v>
      </c>
      <c r="B551">
        <v>93</v>
      </c>
    </row>
    <row r="552" spans="1:2" x14ac:dyDescent="0.25">
      <c r="A552" t="s">
        <v>467</v>
      </c>
      <c r="B552">
        <v>95</v>
      </c>
    </row>
    <row r="553" spans="1:2" x14ac:dyDescent="0.25">
      <c r="A553" t="s">
        <v>934</v>
      </c>
      <c r="B553">
        <v>78</v>
      </c>
    </row>
    <row r="554" spans="1:2" x14ac:dyDescent="0.25">
      <c r="A554" t="s">
        <v>1293</v>
      </c>
      <c r="B554">
        <v>77</v>
      </c>
    </row>
    <row r="555" spans="1:2" x14ac:dyDescent="0.25">
      <c r="A555" t="s">
        <v>935</v>
      </c>
      <c r="B555">
        <v>78</v>
      </c>
    </row>
    <row r="556" spans="1:2" x14ac:dyDescent="0.25">
      <c r="A556" t="s">
        <v>851</v>
      </c>
      <c r="B556">
        <v>78</v>
      </c>
    </row>
    <row r="557" spans="1:2" x14ac:dyDescent="0.25">
      <c r="A557" t="s">
        <v>1294</v>
      </c>
      <c r="B557">
        <v>77</v>
      </c>
    </row>
    <row r="558" spans="1:2" x14ac:dyDescent="0.25">
      <c r="A558" t="s">
        <v>544</v>
      </c>
      <c r="B558">
        <v>95</v>
      </c>
    </row>
    <row r="559" spans="1:2" x14ac:dyDescent="0.25">
      <c r="A559" t="s">
        <v>1295</v>
      </c>
      <c r="B559">
        <v>77</v>
      </c>
    </row>
    <row r="560" spans="1:2" x14ac:dyDescent="0.25">
      <c r="A560" t="s">
        <v>1296</v>
      </c>
      <c r="B560">
        <v>77</v>
      </c>
    </row>
    <row r="561" spans="1:2" x14ac:dyDescent="0.25">
      <c r="A561" t="s">
        <v>1061</v>
      </c>
      <c r="B561">
        <v>77</v>
      </c>
    </row>
    <row r="562" spans="1:2" x14ac:dyDescent="0.25">
      <c r="A562" t="s">
        <v>1297</v>
      </c>
      <c r="B562">
        <v>77</v>
      </c>
    </row>
    <row r="563" spans="1:2" x14ac:dyDescent="0.25">
      <c r="A563" t="s">
        <v>1298</v>
      </c>
      <c r="B563">
        <v>77</v>
      </c>
    </row>
    <row r="564" spans="1:2" x14ac:dyDescent="0.25">
      <c r="A564" t="s">
        <v>1299</v>
      </c>
      <c r="B564">
        <v>77</v>
      </c>
    </row>
    <row r="565" spans="1:2" x14ac:dyDescent="0.25">
      <c r="A565" t="s">
        <v>300</v>
      </c>
      <c r="B565">
        <v>93</v>
      </c>
    </row>
    <row r="566" spans="1:2" x14ac:dyDescent="0.25">
      <c r="A566" t="s">
        <v>1300</v>
      </c>
      <c r="B566">
        <v>77</v>
      </c>
    </row>
    <row r="567" spans="1:2" x14ac:dyDescent="0.25">
      <c r="A567" t="s">
        <v>936</v>
      </c>
      <c r="B567">
        <v>78</v>
      </c>
    </row>
    <row r="568" spans="1:2" x14ac:dyDescent="0.25">
      <c r="A568" t="s">
        <v>645</v>
      </c>
      <c r="B568">
        <v>91</v>
      </c>
    </row>
    <row r="569" spans="1:2" x14ac:dyDescent="0.25">
      <c r="A569" t="s">
        <v>1064</v>
      </c>
      <c r="B569">
        <v>77</v>
      </c>
    </row>
    <row r="570" spans="1:2" x14ac:dyDescent="0.25">
      <c r="A570" t="s">
        <v>1076</v>
      </c>
      <c r="B570">
        <v>77</v>
      </c>
    </row>
    <row r="571" spans="1:2" x14ac:dyDescent="0.25">
      <c r="A571" t="s">
        <v>722</v>
      </c>
      <c r="B571">
        <v>91</v>
      </c>
    </row>
    <row r="572" spans="1:2" x14ac:dyDescent="0.25">
      <c r="A572" t="s">
        <v>723</v>
      </c>
      <c r="B572">
        <v>91</v>
      </c>
    </row>
    <row r="573" spans="1:2" x14ac:dyDescent="0.25">
      <c r="A573" t="s">
        <v>545</v>
      </c>
      <c r="B573">
        <v>95</v>
      </c>
    </row>
    <row r="574" spans="1:2" x14ac:dyDescent="0.25">
      <c r="A574" t="s">
        <v>336</v>
      </c>
      <c r="B574">
        <v>92</v>
      </c>
    </row>
    <row r="575" spans="1:2" x14ac:dyDescent="0.25">
      <c r="A575" t="s">
        <v>1301</v>
      </c>
      <c r="B575">
        <v>77</v>
      </c>
    </row>
    <row r="576" spans="1:2" x14ac:dyDescent="0.25">
      <c r="A576" t="s">
        <v>1302</v>
      </c>
      <c r="B576">
        <v>77</v>
      </c>
    </row>
    <row r="577" spans="1:2" x14ac:dyDescent="0.25">
      <c r="A577" t="s">
        <v>1303</v>
      </c>
      <c r="B577">
        <v>77</v>
      </c>
    </row>
    <row r="578" spans="1:2" x14ac:dyDescent="0.25">
      <c r="A578" t="s">
        <v>937</v>
      </c>
      <c r="B578">
        <v>78</v>
      </c>
    </row>
    <row r="579" spans="1:2" x14ac:dyDescent="0.25">
      <c r="A579" t="s">
        <v>1304</v>
      </c>
      <c r="B579">
        <v>77</v>
      </c>
    </row>
    <row r="580" spans="1:2" x14ac:dyDescent="0.25">
      <c r="A580" t="s">
        <v>1305</v>
      </c>
      <c r="B580">
        <v>77</v>
      </c>
    </row>
    <row r="581" spans="1:2" x14ac:dyDescent="0.25">
      <c r="A581" t="s">
        <v>724</v>
      </c>
      <c r="B581">
        <v>91</v>
      </c>
    </row>
    <row r="582" spans="1:2" x14ac:dyDescent="0.25">
      <c r="A582" t="s">
        <v>373</v>
      </c>
      <c r="B582">
        <v>94</v>
      </c>
    </row>
    <row r="583" spans="1:2" x14ac:dyDescent="0.25">
      <c r="A583" t="s">
        <v>938</v>
      </c>
      <c r="B583">
        <v>78</v>
      </c>
    </row>
    <row r="584" spans="1:2" x14ac:dyDescent="0.25">
      <c r="A584" t="s">
        <v>546</v>
      </c>
      <c r="B584">
        <v>95</v>
      </c>
    </row>
    <row r="585" spans="1:2" x14ac:dyDescent="0.25">
      <c r="A585" t="s">
        <v>1306</v>
      </c>
      <c r="B585">
        <v>77</v>
      </c>
    </row>
    <row r="586" spans="1:2" x14ac:dyDescent="0.25">
      <c r="A586" t="s">
        <v>1307</v>
      </c>
      <c r="B586">
        <v>77</v>
      </c>
    </row>
    <row r="587" spans="1:2" x14ac:dyDescent="0.25">
      <c r="A587" t="s">
        <v>1308</v>
      </c>
      <c r="B587">
        <v>77</v>
      </c>
    </row>
    <row r="588" spans="1:2" x14ac:dyDescent="0.25">
      <c r="A588" t="s">
        <v>939</v>
      </c>
      <c r="B588">
        <v>78</v>
      </c>
    </row>
    <row r="589" spans="1:2" x14ac:dyDescent="0.25">
      <c r="A589" t="s">
        <v>725</v>
      </c>
      <c r="B589">
        <v>91</v>
      </c>
    </row>
    <row r="590" spans="1:2" x14ac:dyDescent="0.25">
      <c r="A590" t="s">
        <v>940</v>
      </c>
      <c r="B590">
        <v>78</v>
      </c>
    </row>
    <row r="591" spans="1:2" x14ac:dyDescent="0.25">
      <c r="A591" t="s">
        <v>547</v>
      </c>
      <c r="B591">
        <v>95</v>
      </c>
    </row>
    <row r="592" spans="1:2" x14ac:dyDescent="0.25">
      <c r="A592" t="s">
        <v>1144</v>
      </c>
      <c r="B592">
        <v>77</v>
      </c>
    </row>
    <row r="593" spans="1:2" x14ac:dyDescent="0.25">
      <c r="A593" t="s">
        <v>941</v>
      </c>
      <c r="B593">
        <v>78</v>
      </c>
    </row>
    <row r="594" spans="1:2" x14ac:dyDescent="0.25">
      <c r="A594" t="s">
        <v>1309</v>
      </c>
      <c r="B594">
        <v>77</v>
      </c>
    </row>
    <row r="595" spans="1:2" x14ac:dyDescent="0.25">
      <c r="A595" t="s">
        <v>727</v>
      </c>
      <c r="B595">
        <v>91</v>
      </c>
    </row>
    <row r="596" spans="1:2" x14ac:dyDescent="0.25">
      <c r="A596" t="s">
        <v>548</v>
      </c>
      <c r="B596">
        <v>95</v>
      </c>
    </row>
    <row r="597" spans="1:2" x14ac:dyDescent="0.25">
      <c r="A597" t="s">
        <v>1310</v>
      </c>
      <c r="B597">
        <v>77</v>
      </c>
    </row>
    <row r="598" spans="1:2" x14ac:dyDescent="0.25">
      <c r="A598" t="s">
        <v>549</v>
      </c>
      <c r="B598">
        <v>95</v>
      </c>
    </row>
    <row r="599" spans="1:2" x14ac:dyDescent="0.25">
      <c r="A599" t="s">
        <v>297</v>
      </c>
      <c r="B599">
        <v>93</v>
      </c>
    </row>
    <row r="600" spans="1:2" x14ac:dyDescent="0.25">
      <c r="A600" t="s">
        <v>298</v>
      </c>
      <c r="B600">
        <v>93</v>
      </c>
    </row>
    <row r="601" spans="1:2" x14ac:dyDescent="0.25">
      <c r="A601" t="s">
        <v>1112</v>
      </c>
      <c r="B601">
        <v>77</v>
      </c>
    </row>
    <row r="602" spans="1:2" x14ac:dyDescent="0.25">
      <c r="A602" t="s">
        <v>831</v>
      </c>
      <c r="B602">
        <v>78</v>
      </c>
    </row>
    <row r="603" spans="1:2" x14ac:dyDescent="0.25">
      <c r="A603" t="s">
        <v>728</v>
      </c>
      <c r="B603">
        <v>91</v>
      </c>
    </row>
    <row r="604" spans="1:2" x14ac:dyDescent="0.25">
      <c r="A604" t="s">
        <v>550</v>
      </c>
      <c r="B604">
        <v>95</v>
      </c>
    </row>
    <row r="605" spans="1:2" x14ac:dyDescent="0.25">
      <c r="A605" t="s">
        <v>370</v>
      </c>
      <c r="B605">
        <v>94</v>
      </c>
    </row>
    <row r="606" spans="1:2" x14ac:dyDescent="0.25">
      <c r="A606" t="s">
        <v>1118</v>
      </c>
      <c r="B606">
        <v>77</v>
      </c>
    </row>
    <row r="607" spans="1:2" x14ac:dyDescent="0.25">
      <c r="A607" t="s">
        <v>743</v>
      </c>
      <c r="B607">
        <v>91</v>
      </c>
    </row>
    <row r="608" spans="1:2" x14ac:dyDescent="0.25">
      <c r="A608" t="s">
        <v>1311</v>
      </c>
      <c r="B608">
        <v>77</v>
      </c>
    </row>
    <row r="609" spans="1:2" x14ac:dyDescent="0.25">
      <c r="A609" t="s">
        <v>551</v>
      </c>
      <c r="B609">
        <v>95</v>
      </c>
    </row>
    <row r="610" spans="1:2" x14ac:dyDescent="0.25">
      <c r="A610" t="s">
        <v>942</v>
      </c>
      <c r="B610">
        <v>78</v>
      </c>
    </row>
    <row r="611" spans="1:2" x14ac:dyDescent="0.25">
      <c r="A611" t="s">
        <v>944</v>
      </c>
      <c r="B611">
        <v>78</v>
      </c>
    </row>
    <row r="612" spans="1:2" x14ac:dyDescent="0.25">
      <c r="A612" t="s">
        <v>945</v>
      </c>
      <c r="B612">
        <v>78</v>
      </c>
    </row>
    <row r="613" spans="1:2" x14ac:dyDescent="0.25">
      <c r="A613" t="s">
        <v>552</v>
      </c>
      <c r="B613">
        <v>95</v>
      </c>
    </row>
    <row r="614" spans="1:2" x14ac:dyDescent="0.25">
      <c r="A614" t="s">
        <v>946</v>
      </c>
      <c r="B614">
        <v>78</v>
      </c>
    </row>
    <row r="615" spans="1:2" x14ac:dyDescent="0.25">
      <c r="A615" t="s">
        <v>375</v>
      </c>
      <c r="B615">
        <v>94</v>
      </c>
    </row>
    <row r="616" spans="1:2" x14ac:dyDescent="0.25">
      <c r="A616" t="s">
        <v>1312</v>
      </c>
      <c r="B616">
        <v>77</v>
      </c>
    </row>
    <row r="617" spans="1:2" x14ac:dyDescent="0.25">
      <c r="A617" t="s">
        <v>1313</v>
      </c>
      <c r="B617">
        <v>77</v>
      </c>
    </row>
    <row r="618" spans="1:2" x14ac:dyDescent="0.25">
      <c r="A618" t="s">
        <v>553</v>
      </c>
      <c r="B618">
        <v>95</v>
      </c>
    </row>
    <row r="619" spans="1:2" x14ac:dyDescent="0.25">
      <c r="A619" t="s">
        <v>1314</v>
      </c>
      <c r="B619">
        <v>77</v>
      </c>
    </row>
    <row r="620" spans="1:2" x14ac:dyDescent="0.25">
      <c r="A620" t="s">
        <v>554</v>
      </c>
      <c r="B620">
        <v>95</v>
      </c>
    </row>
    <row r="621" spans="1:2" x14ac:dyDescent="0.25">
      <c r="A621" t="s">
        <v>1315</v>
      </c>
      <c r="B621">
        <v>77</v>
      </c>
    </row>
    <row r="622" spans="1:2" x14ac:dyDescent="0.25">
      <c r="A622" t="s">
        <v>555</v>
      </c>
      <c r="B622">
        <v>95</v>
      </c>
    </row>
    <row r="623" spans="1:2" x14ac:dyDescent="0.25">
      <c r="A623" t="s">
        <v>729</v>
      </c>
      <c r="B623">
        <v>91</v>
      </c>
    </row>
    <row r="624" spans="1:2" x14ac:dyDescent="0.25">
      <c r="A624" t="s">
        <v>1316</v>
      </c>
      <c r="B624">
        <v>77</v>
      </c>
    </row>
    <row r="625" spans="1:2" x14ac:dyDescent="0.25">
      <c r="A625" t="s">
        <v>332</v>
      </c>
      <c r="B625">
        <v>92</v>
      </c>
    </row>
    <row r="626" spans="1:2" x14ac:dyDescent="0.25">
      <c r="A626" t="s">
        <v>376</v>
      </c>
      <c r="B626">
        <v>94</v>
      </c>
    </row>
    <row r="627" spans="1:2" x14ac:dyDescent="0.25">
      <c r="A627" t="s">
        <v>947</v>
      </c>
      <c r="B627">
        <v>78</v>
      </c>
    </row>
    <row r="628" spans="1:2" x14ac:dyDescent="0.25">
      <c r="A628" t="s">
        <v>306</v>
      </c>
      <c r="B628">
        <v>93</v>
      </c>
    </row>
    <row r="629" spans="1:2" x14ac:dyDescent="0.25">
      <c r="A629" t="s">
        <v>287</v>
      </c>
      <c r="B629">
        <v>93</v>
      </c>
    </row>
    <row r="630" spans="1:2" x14ac:dyDescent="0.25">
      <c r="A630" t="s">
        <v>949</v>
      </c>
      <c r="B630">
        <v>78</v>
      </c>
    </row>
    <row r="631" spans="1:2" x14ac:dyDescent="0.25">
      <c r="A631" t="s">
        <v>950</v>
      </c>
      <c r="B631">
        <v>78</v>
      </c>
    </row>
    <row r="632" spans="1:2" x14ac:dyDescent="0.25">
      <c r="A632" t="s">
        <v>556</v>
      </c>
      <c r="B632">
        <v>95</v>
      </c>
    </row>
    <row r="633" spans="1:2" x14ac:dyDescent="0.25">
      <c r="A633" t="s">
        <v>951</v>
      </c>
      <c r="B633">
        <v>78</v>
      </c>
    </row>
    <row r="634" spans="1:2" x14ac:dyDescent="0.25">
      <c r="A634" t="s">
        <v>730</v>
      </c>
      <c r="B634">
        <v>91</v>
      </c>
    </row>
    <row r="635" spans="1:2" x14ac:dyDescent="0.25">
      <c r="A635" t="s">
        <v>1317</v>
      </c>
      <c r="B635">
        <v>77</v>
      </c>
    </row>
    <row r="636" spans="1:2" x14ac:dyDescent="0.25">
      <c r="A636" t="s">
        <v>952</v>
      </c>
      <c r="B636">
        <v>78</v>
      </c>
    </row>
    <row r="637" spans="1:2" x14ac:dyDescent="0.25">
      <c r="A637" t="s">
        <v>1318</v>
      </c>
      <c r="B637">
        <v>77</v>
      </c>
    </row>
    <row r="638" spans="1:2" x14ac:dyDescent="0.25">
      <c r="A638" t="s">
        <v>953</v>
      </c>
      <c r="B638">
        <v>78</v>
      </c>
    </row>
    <row r="639" spans="1:2" x14ac:dyDescent="0.25">
      <c r="A639" t="s">
        <v>954</v>
      </c>
      <c r="B639">
        <v>78</v>
      </c>
    </row>
    <row r="640" spans="1:2" x14ac:dyDescent="0.25">
      <c r="A640" t="s">
        <v>1319</v>
      </c>
      <c r="B640">
        <v>77</v>
      </c>
    </row>
    <row r="641" spans="1:2" x14ac:dyDescent="0.25">
      <c r="A641" t="s">
        <v>955</v>
      </c>
      <c r="B641">
        <v>78</v>
      </c>
    </row>
    <row r="642" spans="1:2" x14ac:dyDescent="0.25">
      <c r="A642" t="s">
        <v>1320</v>
      </c>
      <c r="B642">
        <v>77</v>
      </c>
    </row>
    <row r="643" spans="1:2" x14ac:dyDescent="0.25">
      <c r="A643" t="s">
        <v>956</v>
      </c>
      <c r="B643">
        <v>78</v>
      </c>
    </row>
    <row r="644" spans="1:2" x14ac:dyDescent="0.25">
      <c r="A644" t="s">
        <v>731</v>
      </c>
      <c r="B644">
        <v>91</v>
      </c>
    </row>
    <row r="645" spans="1:2" x14ac:dyDescent="0.25">
      <c r="A645" t="s">
        <v>308</v>
      </c>
      <c r="B645">
        <v>93</v>
      </c>
    </row>
    <row r="646" spans="1:2" x14ac:dyDescent="0.25">
      <c r="A646" t="s">
        <v>957</v>
      </c>
      <c r="B646">
        <v>78</v>
      </c>
    </row>
    <row r="647" spans="1:2" x14ac:dyDescent="0.25">
      <c r="A647" t="s">
        <v>1321</v>
      </c>
      <c r="B647">
        <v>77</v>
      </c>
    </row>
    <row r="648" spans="1:2" x14ac:dyDescent="0.25">
      <c r="A648" t="s">
        <v>958</v>
      </c>
      <c r="B648">
        <v>78</v>
      </c>
    </row>
    <row r="649" spans="1:2" x14ac:dyDescent="0.25">
      <c r="A649" t="s">
        <v>732</v>
      </c>
      <c r="B649">
        <v>91</v>
      </c>
    </row>
    <row r="650" spans="1:2" x14ac:dyDescent="0.25">
      <c r="A650" t="s">
        <v>428</v>
      </c>
      <c r="B650">
        <v>78</v>
      </c>
    </row>
    <row r="651" spans="1:2" x14ac:dyDescent="0.25">
      <c r="A651" t="s">
        <v>1322</v>
      </c>
      <c r="B651">
        <v>77</v>
      </c>
    </row>
    <row r="652" spans="1:2" x14ac:dyDescent="0.25">
      <c r="A652" t="s">
        <v>310</v>
      </c>
      <c r="B652">
        <v>93</v>
      </c>
    </row>
    <row r="653" spans="1:2" x14ac:dyDescent="0.25">
      <c r="A653" t="s">
        <v>712</v>
      </c>
      <c r="B653">
        <v>91</v>
      </c>
    </row>
    <row r="654" spans="1:2" x14ac:dyDescent="0.25">
      <c r="A654" t="s">
        <v>1323</v>
      </c>
      <c r="B654">
        <v>77</v>
      </c>
    </row>
    <row r="655" spans="1:2" x14ac:dyDescent="0.25">
      <c r="A655" t="s">
        <v>1324</v>
      </c>
      <c r="B655">
        <v>77</v>
      </c>
    </row>
    <row r="656" spans="1:2" x14ac:dyDescent="0.25">
      <c r="A656" t="s">
        <v>1325</v>
      </c>
      <c r="B656">
        <v>77</v>
      </c>
    </row>
    <row r="657" spans="1:2" x14ac:dyDescent="0.25">
      <c r="A657" t="s">
        <v>733</v>
      </c>
      <c r="B657">
        <v>91</v>
      </c>
    </row>
    <row r="658" spans="1:2" x14ac:dyDescent="0.25">
      <c r="A658" t="s">
        <v>1326</v>
      </c>
      <c r="B658">
        <v>77</v>
      </c>
    </row>
    <row r="659" spans="1:2" x14ac:dyDescent="0.25">
      <c r="A659" t="s">
        <v>734</v>
      </c>
      <c r="B659">
        <v>91</v>
      </c>
    </row>
    <row r="660" spans="1:2" x14ac:dyDescent="0.25">
      <c r="A660" t="s">
        <v>279</v>
      </c>
      <c r="B660">
        <v>92</v>
      </c>
    </row>
    <row r="661" spans="1:2" x14ac:dyDescent="0.25">
      <c r="A661" t="s">
        <v>959</v>
      </c>
      <c r="B661">
        <v>78</v>
      </c>
    </row>
    <row r="662" spans="1:2" x14ac:dyDescent="0.25">
      <c r="A662" t="s">
        <v>1327</v>
      </c>
      <c r="B662">
        <v>77</v>
      </c>
    </row>
    <row r="663" spans="1:2" x14ac:dyDescent="0.25">
      <c r="A663" t="s">
        <v>856</v>
      </c>
      <c r="B663">
        <v>78</v>
      </c>
    </row>
    <row r="664" spans="1:2" x14ac:dyDescent="0.25">
      <c r="A664" t="s">
        <v>377</v>
      </c>
      <c r="B664">
        <v>94</v>
      </c>
    </row>
    <row r="665" spans="1:2" x14ac:dyDescent="0.25">
      <c r="A665" t="s">
        <v>960</v>
      </c>
      <c r="B665">
        <v>78</v>
      </c>
    </row>
    <row r="666" spans="1:2" x14ac:dyDescent="0.25">
      <c r="A666" t="s">
        <v>1328</v>
      </c>
      <c r="B666">
        <v>77</v>
      </c>
    </row>
    <row r="667" spans="1:2" x14ac:dyDescent="0.25">
      <c r="A667" t="s">
        <v>659</v>
      </c>
      <c r="B667">
        <v>91</v>
      </c>
    </row>
    <row r="668" spans="1:2" x14ac:dyDescent="0.25">
      <c r="A668" t="s">
        <v>735</v>
      </c>
      <c r="B668">
        <v>91</v>
      </c>
    </row>
    <row r="669" spans="1:2" x14ac:dyDescent="0.25">
      <c r="A669" t="s">
        <v>736</v>
      </c>
      <c r="B669">
        <v>91</v>
      </c>
    </row>
    <row r="670" spans="1:2" x14ac:dyDescent="0.25">
      <c r="A670" t="s">
        <v>1329</v>
      </c>
      <c r="B670">
        <v>77</v>
      </c>
    </row>
    <row r="671" spans="1:2" x14ac:dyDescent="0.25">
      <c r="A671" t="s">
        <v>1330</v>
      </c>
      <c r="B671">
        <v>77</v>
      </c>
    </row>
    <row r="672" spans="1:2" x14ac:dyDescent="0.25">
      <c r="A672" t="s">
        <v>557</v>
      </c>
      <c r="B672">
        <v>95</v>
      </c>
    </row>
    <row r="673" spans="1:2" x14ac:dyDescent="0.25">
      <c r="A673" t="s">
        <v>292</v>
      </c>
      <c r="B673">
        <v>93</v>
      </c>
    </row>
    <row r="674" spans="1:2" x14ac:dyDescent="0.25">
      <c r="A674" t="s">
        <v>1331</v>
      </c>
      <c r="B674">
        <v>77</v>
      </c>
    </row>
    <row r="675" spans="1:2" x14ac:dyDescent="0.25">
      <c r="A675" t="s">
        <v>1332</v>
      </c>
      <c r="B675">
        <v>77</v>
      </c>
    </row>
    <row r="676" spans="1:2" x14ac:dyDescent="0.25">
      <c r="A676" t="s">
        <v>1077</v>
      </c>
      <c r="B676">
        <v>77</v>
      </c>
    </row>
    <row r="677" spans="1:2" x14ac:dyDescent="0.25">
      <c r="A677" t="s">
        <v>1333</v>
      </c>
      <c r="B677">
        <v>77</v>
      </c>
    </row>
    <row r="678" spans="1:2" x14ac:dyDescent="0.25">
      <c r="A678" t="s">
        <v>961</v>
      </c>
      <c r="B678">
        <v>78</v>
      </c>
    </row>
    <row r="679" spans="1:2" x14ac:dyDescent="0.25">
      <c r="A679" t="s">
        <v>641</v>
      </c>
      <c r="B679">
        <v>91</v>
      </c>
    </row>
    <row r="680" spans="1:2" x14ac:dyDescent="0.25">
      <c r="A680" t="s">
        <v>962</v>
      </c>
      <c r="B680">
        <v>78</v>
      </c>
    </row>
    <row r="681" spans="1:2" x14ac:dyDescent="0.25">
      <c r="A681" t="s">
        <v>1335</v>
      </c>
      <c r="B681">
        <v>77</v>
      </c>
    </row>
    <row r="682" spans="1:2" x14ac:dyDescent="0.25">
      <c r="A682" t="s">
        <v>737</v>
      </c>
      <c r="B682">
        <v>91</v>
      </c>
    </row>
    <row r="683" spans="1:2" x14ac:dyDescent="0.25">
      <c r="A683" t="s">
        <v>558</v>
      </c>
      <c r="B683">
        <v>95</v>
      </c>
    </row>
    <row r="684" spans="1:2" x14ac:dyDescent="0.25">
      <c r="A684" t="s">
        <v>1336</v>
      </c>
      <c r="B684">
        <v>77</v>
      </c>
    </row>
    <row r="685" spans="1:2" x14ac:dyDescent="0.25">
      <c r="A685" t="s">
        <v>963</v>
      </c>
      <c r="B685">
        <v>78</v>
      </c>
    </row>
    <row r="686" spans="1:2" x14ac:dyDescent="0.25">
      <c r="A686" t="s">
        <v>1114</v>
      </c>
      <c r="B686">
        <v>77</v>
      </c>
    </row>
    <row r="687" spans="1:2" x14ac:dyDescent="0.25">
      <c r="A687" t="s">
        <v>1337</v>
      </c>
      <c r="B687">
        <v>77</v>
      </c>
    </row>
    <row r="688" spans="1:2" x14ac:dyDescent="0.25">
      <c r="A688" t="s">
        <v>964</v>
      </c>
      <c r="B688">
        <v>78</v>
      </c>
    </row>
    <row r="689" spans="1:2" x14ac:dyDescent="0.25">
      <c r="A689" t="s">
        <v>559</v>
      </c>
      <c r="B689">
        <v>95</v>
      </c>
    </row>
    <row r="690" spans="1:2" x14ac:dyDescent="0.25">
      <c r="A690" t="s">
        <v>1338</v>
      </c>
      <c r="B690">
        <v>77</v>
      </c>
    </row>
    <row r="691" spans="1:2" x14ac:dyDescent="0.25">
      <c r="A691" t="s">
        <v>1339</v>
      </c>
      <c r="B691">
        <v>77</v>
      </c>
    </row>
    <row r="692" spans="1:2" x14ac:dyDescent="0.25">
      <c r="A692" t="s">
        <v>1340</v>
      </c>
      <c r="B692">
        <v>77</v>
      </c>
    </row>
    <row r="693" spans="1:2" x14ac:dyDescent="0.25">
      <c r="A693" t="s">
        <v>481</v>
      </c>
      <c r="B693">
        <v>95</v>
      </c>
    </row>
    <row r="694" spans="1:2" x14ac:dyDescent="0.25">
      <c r="A694" t="s">
        <v>1341</v>
      </c>
      <c r="B694">
        <v>77</v>
      </c>
    </row>
    <row r="695" spans="1:2" x14ac:dyDescent="0.25">
      <c r="A695" t="s">
        <v>560</v>
      </c>
      <c r="B695">
        <v>95</v>
      </c>
    </row>
    <row r="696" spans="1:2" x14ac:dyDescent="0.25">
      <c r="A696" t="s">
        <v>965</v>
      </c>
      <c r="B696">
        <v>78</v>
      </c>
    </row>
    <row r="697" spans="1:2" x14ac:dyDescent="0.25">
      <c r="A697" t="s">
        <v>456</v>
      </c>
      <c r="B697">
        <v>95</v>
      </c>
    </row>
    <row r="698" spans="1:2" x14ac:dyDescent="0.25">
      <c r="A698" t="s">
        <v>1342</v>
      </c>
      <c r="B698">
        <v>77</v>
      </c>
    </row>
    <row r="699" spans="1:2" x14ac:dyDescent="0.25">
      <c r="A699" t="s">
        <v>966</v>
      </c>
      <c r="B699">
        <v>78</v>
      </c>
    </row>
    <row r="700" spans="1:2" x14ac:dyDescent="0.25">
      <c r="A700" t="s">
        <v>1343</v>
      </c>
      <c r="B700">
        <v>77</v>
      </c>
    </row>
    <row r="701" spans="1:2" x14ac:dyDescent="0.25">
      <c r="A701" t="s">
        <v>1344</v>
      </c>
      <c r="B701">
        <v>77</v>
      </c>
    </row>
    <row r="702" spans="1:2" x14ac:dyDescent="0.25">
      <c r="A702" t="s">
        <v>1345</v>
      </c>
      <c r="B702">
        <v>77</v>
      </c>
    </row>
    <row r="703" spans="1:2" x14ac:dyDescent="0.25">
      <c r="A703" t="s">
        <v>1346</v>
      </c>
      <c r="B703">
        <v>77</v>
      </c>
    </row>
    <row r="704" spans="1:2" x14ac:dyDescent="0.25">
      <c r="A704" t="s">
        <v>379</v>
      </c>
      <c r="B704">
        <v>94</v>
      </c>
    </row>
    <row r="705" spans="1:2" x14ac:dyDescent="0.25">
      <c r="A705" t="s">
        <v>943</v>
      </c>
      <c r="B705">
        <v>78</v>
      </c>
    </row>
    <row r="706" spans="1:2" x14ac:dyDescent="0.25">
      <c r="A706" t="s">
        <v>738</v>
      </c>
      <c r="B706">
        <v>91</v>
      </c>
    </row>
    <row r="707" spans="1:2" x14ac:dyDescent="0.25">
      <c r="A707" t="s">
        <v>338</v>
      </c>
      <c r="B707">
        <v>92</v>
      </c>
    </row>
    <row r="708" spans="1:2" x14ac:dyDescent="0.25">
      <c r="A708" t="s">
        <v>380</v>
      </c>
      <c r="B708">
        <v>94</v>
      </c>
    </row>
    <row r="709" spans="1:2" x14ac:dyDescent="0.25">
      <c r="A709" t="s">
        <v>425</v>
      </c>
      <c r="B709">
        <v>78</v>
      </c>
    </row>
    <row r="710" spans="1:2" x14ac:dyDescent="0.25">
      <c r="A710" t="s">
        <v>859</v>
      </c>
      <c r="B710">
        <v>78</v>
      </c>
    </row>
    <row r="711" spans="1:2" x14ac:dyDescent="0.25">
      <c r="A711" t="s">
        <v>1347</v>
      </c>
      <c r="B711">
        <v>77</v>
      </c>
    </row>
    <row r="712" spans="1:2" x14ac:dyDescent="0.25">
      <c r="A712" t="s">
        <v>1348</v>
      </c>
      <c r="B712">
        <v>77</v>
      </c>
    </row>
    <row r="713" spans="1:2" x14ac:dyDescent="0.25">
      <c r="A713" t="s">
        <v>739</v>
      </c>
      <c r="B713">
        <v>91</v>
      </c>
    </row>
    <row r="714" spans="1:2" x14ac:dyDescent="0.25">
      <c r="A714" t="s">
        <v>967</v>
      </c>
      <c r="B714">
        <v>78</v>
      </c>
    </row>
    <row r="715" spans="1:2" x14ac:dyDescent="0.25">
      <c r="A715" t="s">
        <v>561</v>
      </c>
      <c r="B715">
        <v>95</v>
      </c>
    </row>
    <row r="716" spans="1:2" x14ac:dyDescent="0.25">
      <c r="A716" t="s">
        <v>968</v>
      </c>
      <c r="B716">
        <v>78</v>
      </c>
    </row>
    <row r="717" spans="1:2" x14ac:dyDescent="0.25">
      <c r="A717" t="s">
        <v>969</v>
      </c>
      <c r="B717">
        <v>78</v>
      </c>
    </row>
    <row r="718" spans="1:2" x14ac:dyDescent="0.25">
      <c r="A718" t="s">
        <v>970</v>
      </c>
      <c r="B718">
        <v>78</v>
      </c>
    </row>
    <row r="719" spans="1:2" x14ac:dyDescent="0.25">
      <c r="A719" t="s">
        <v>1349</v>
      </c>
      <c r="B719">
        <v>77</v>
      </c>
    </row>
    <row r="720" spans="1:2" x14ac:dyDescent="0.25">
      <c r="A720" t="s">
        <v>562</v>
      </c>
      <c r="B720">
        <v>95</v>
      </c>
    </row>
    <row r="721" spans="1:2" x14ac:dyDescent="0.25">
      <c r="A721" t="s">
        <v>464</v>
      </c>
      <c r="B721">
        <v>95</v>
      </c>
    </row>
    <row r="722" spans="1:2" x14ac:dyDescent="0.25">
      <c r="A722" t="s">
        <v>1350</v>
      </c>
      <c r="B722">
        <v>77</v>
      </c>
    </row>
    <row r="723" spans="1:2" x14ac:dyDescent="0.25">
      <c r="A723" t="s">
        <v>563</v>
      </c>
      <c r="B723">
        <v>95</v>
      </c>
    </row>
    <row r="724" spans="1:2" x14ac:dyDescent="0.25">
      <c r="A724" t="s">
        <v>948</v>
      </c>
      <c r="B724">
        <v>78</v>
      </c>
    </row>
    <row r="725" spans="1:2" x14ac:dyDescent="0.25">
      <c r="A725" t="s">
        <v>340</v>
      </c>
      <c r="B725">
        <v>92</v>
      </c>
    </row>
    <row r="726" spans="1:2" x14ac:dyDescent="0.25">
      <c r="A726" t="s">
        <v>740</v>
      </c>
      <c r="B726">
        <v>91</v>
      </c>
    </row>
    <row r="727" spans="1:2" x14ac:dyDescent="0.25">
      <c r="A727" t="s">
        <v>382</v>
      </c>
      <c r="B727">
        <v>94</v>
      </c>
    </row>
    <row r="728" spans="1:2" x14ac:dyDescent="0.25">
      <c r="A728" t="s">
        <v>382</v>
      </c>
      <c r="B728">
        <v>77</v>
      </c>
    </row>
    <row r="729" spans="1:2" x14ac:dyDescent="0.25">
      <c r="A729" t="s">
        <v>741</v>
      </c>
      <c r="B729">
        <v>91</v>
      </c>
    </row>
    <row r="730" spans="1:2" x14ac:dyDescent="0.25">
      <c r="A730" t="s">
        <v>1351</v>
      </c>
      <c r="B730">
        <v>77</v>
      </c>
    </row>
    <row r="731" spans="1:2" x14ac:dyDescent="0.25">
      <c r="A731" t="s">
        <v>1352</v>
      </c>
      <c r="B731">
        <v>77</v>
      </c>
    </row>
    <row r="732" spans="1:2" x14ac:dyDescent="0.25">
      <c r="A732" t="s">
        <v>434</v>
      </c>
      <c r="B732">
        <v>91</v>
      </c>
    </row>
    <row r="733" spans="1:2" x14ac:dyDescent="0.25">
      <c r="A733" t="s">
        <v>742</v>
      </c>
      <c r="B733">
        <v>91</v>
      </c>
    </row>
    <row r="734" spans="1:2" x14ac:dyDescent="0.25">
      <c r="A734" t="s">
        <v>564</v>
      </c>
      <c r="B734">
        <v>95</v>
      </c>
    </row>
    <row r="735" spans="1:2" x14ac:dyDescent="0.25">
      <c r="A735" t="s">
        <v>971</v>
      </c>
      <c r="B735">
        <v>78</v>
      </c>
    </row>
    <row r="736" spans="1:2" x14ac:dyDescent="0.25">
      <c r="A736" t="s">
        <v>972</v>
      </c>
      <c r="B736">
        <v>78</v>
      </c>
    </row>
    <row r="737" spans="1:2" x14ac:dyDescent="0.25">
      <c r="A737" t="s">
        <v>1353</v>
      </c>
      <c r="B737">
        <v>77</v>
      </c>
    </row>
    <row r="738" spans="1:2" x14ac:dyDescent="0.25">
      <c r="A738" t="s">
        <v>973</v>
      </c>
      <c r="B738">
        <v>78</v>
      </c>
    </row>
    <row r="739" spans="1:2" x14ac:dyDescent="0.25">
      <c r="A739" t="s">
        <v>1354</v>
      </c>
      <c r="B739">
        <v>77</v>
      </c>
    </row>
    <row r="740" spans="1:2" x14ac:dyDescent="0.25">
      <c r="A740" t="s">
        <v>870</v>
      </c>
      <c r="B740">
        <v>78</v>
      </c>
    </row>
    <row r="741" spans="1:2" x14ac:dyDescent="0.25">
      <c r="A741" t="s">
        <v>1355</v>
      </c>
      <c r="B741">
        <v>77</v>
      </c>
    </row>
    <row r="742" spans="1:2" x14ac:dyDescent="0.25">
      <c r="A742" t="s">
        <v>412</v>
      </c>
      <c r="B742">
        <v>77</v>
      </c>
    </row>
    <row r="743" spans="1:2" x14ac:dyDescent="0.25">
      <c r="A743" t="s">
        <v>974</v>
      </c>
      <c r="B743">
        <v>78</v>
      </c>
    </row>
    <row r="744" spans="1:2" x14ac:dyDescent="0.25">
      <c r="A744" t="s">
        <v>1356</v>
      </c>
      <c r="B744">
        <v>77</v>
      </c>
    </row>
    <row r="745" spans="1:2" x14ac:dyDescent="0.25">
      <c r="A745" t="s">
        <v>1357</v>
      </c>
      <c r="B745">
        <v>77</v>
      </c>
    </row>
    <row r="746" spans="1:2" x14ac:dyDescent="0.25">
      <c r="A746" t="s">
        <v>415</v>
      </c>
      <c r="B746">
        <v>77</v>
      </c>
    </row>
    <row r="747" spans="1:2" x14ac:dyDescent="0.25">
      <c r="A747" t="s">
        <v>1358</v>
      </c>
      <c r="B747">
        <v>77</v>
      </c>
    </row>
    <row r="748" spans="1:2" x14ac:dyDescent="0.25">
      <c r="A748" t="s">
        <v>975</v>
      </c>
      <c r="B748">
        <v>78</v>
      </c>
    </row>
    <row r="749" spans="1:2" x14ac:dyDescent="0.25">
      <c r="A749" t="s">
        <v>636</v>
      </c>
      <c r="B749">
        <v>91</v>
      </c>
    </row>
    <row r="750" spans="1:2" x14ac:dyDescent="0.25">
      <c r="A750" t="s">
        <v>565</v>
      </c>
      <c r="B750">
        <v>95</v>
      </c>
    </row>
    <row r="751" spans="1:2" x14ac:dyDescent="0.25">
      <c r="A751" t="s">
        <v>566</v>
      </c>
      <c r="B751">
        <v>95</v>
      </c>
    </row>
    <row r="752" spans="1:2" x14ac:dyDescent="0.25">
      <c r="A752" t="s">
        <v>976</v>
      </c>
      <c r="B752">
        <v>78</v>
      </c>
    </row>
    <row r="753" spans="1:2" x14ac:dyDescent="0.25">
      <c r="A753" t="s">
        <v>977</v>
      </c>
      <c r="B753">
        <v>78</v>
      </c>
    </row>
    <row r="754" spans="1:2" x14ac:dyDescent="0.25">
      <c r="A754" t="s">
        <v>567</v>
      </c>
      <c r="B754">
        <v>95</v>
      </c>
    </row>
    <row r="755" spans="1:2" x14ac:dyDescent="0.25">
      <c r="A755" t="s">
        <v>744</v>
      </c>
      <c r="B755">
        <v>91</v>
      </c>
    </row>
    <row r="756" spans="1:2" x14ac:dyDescent="0.25">
      <c r="A756" t="s">
        <v>1359</v>
      </c>
      <c r="B756">
        <v>77</v>
      </c>
    </row>
    <row r="757" spans="1:2" x14ac:dyDescent="0.25">
      <c r="A757" t="s">
        <v>568</v>
      </c>
      <c r="B757">
        <v>95</v>
      </c>
    </row>
    <row r="758" spans="1:2" x14ac:dyDescent="0.25">
      <c r="A758" t="s">
        <v>745</v>
      </c>
      <c r="B758">
        <v>91</v>
      </c>
    </row>
    <row r="759" spans="1:2" x14ac:dyDescent="0.25">
      <c r="A759" t="s">
        <v>1360</v>
      </c>
      <c r="B759">
        <v>77</v>
      </c>
    </row>
    <row r="760" spans="1:2" x14ac:dyDescent="0.25">
      <c r="A760" t="s">
        <v>331</v>
      </c>
      <c r="B760">
        <v>92</v>
      </c>
    </row>
    <row r="761" spans="1:2" x14ac:dyDescent="0.25">
      <c r="A761" t="s">
        <v>868</v>
      </c>
      <c r="B761">
        <v>78</v>
      </c>
    </row>
    <row r="762" spans="1:2" x14ac:dyDescent="0.25">
      <c r="A762" t="s">
        <v>978</v>
      </c>
      <c r="B762">
        <v>78</v>
      </c>
    </row>
    <row r="763" spans="1:2" x14ac:dyDescent="0.25">
      <c r="A763" t="s">
        <v>979</v>
      </c>
      <c r="B763">
        <v>78</v>
      </c>
    </row>
    <row r="764" spans="1:2" x14ac:dyDescent="0.25">
      <c r="A764" t="s">
        <v>980</v>
      </c>
      <c r="B764">
        <v>78</v>
      </c>
    </row>
    <row r="765" spans="1:2" x14ac:dyDescent="0.25">
      <c r="A765" t="s">
        <v>650</v>
      </c>
      <c r="B765">
        <v>91</v>
      </c>
    </row>
    <row r="766" spans="1:2" x14ac:dyDescent="0.25">
      <c r="A766" t="s">
        <v>981</v>
      </c>
      <c r="B766">
        <v>78</v>
      </c>
    </row>
    <row r="767" spans="1:2" x14ac:dyDescent="0.25">
      <c r="A767" t="s">
        <v>1361</v>
      </c>
      <c r="B767">
        <v>77</v>
      </c>
    </row>
    <row r="768" spans="1:2" x14ac:dyDescent="0.25">
      <c r="A768" t="s">
        <v>1166</v>
      </c>
      <c r="B768">
        <v>77</v>
      </c>
    </row>
    <row r="769" spans="1:2" x14ac:dyDescent="0.25">
      <c r="A769" t="s">
        <v>982</v>
      </c>
      <c r="B769">
        <v>78</v>
      </c>
    </row>
    <row r="770" spans="1:2" x14ac:dyDescent="0.25">
      <c r="A770" t="s">
        <v>746</v>
      </c>
      <c r="B770">
        <v>91</v>
      </c>
    </row>
    <row r="771" spans="1:2" x14ac:dyDescent="0.25">
      <c r="A771" t="s">
        <v>1362</v>
      </c>
      <c r="B771">
        <v>77</v>
      </c>
    </row>
    <row r="772" spans="1:2" x14ac:dyDescent="0.25">
      <c r="A772" t="s">
        <v>569</v>
      </c>
      <c r="B772">
        <v>95</v>
      </c>
    </row>
    <row r="773" spans="1:2" x14ac:dyDescent="0.25">
      <c r="A773" t="s">
        <v>983</v>
      </c>
      <c r="B773">
        <v>78</v>
      </c>
    </row>
    <row r="774" spans="1:2" x14ac:dyDescent="0.25">
      <c r="A774" t="s">
        <v>1363</v>
      </c>
      <c r="B774">
        <v>77</v>
      </c>
    </row>
    <row r="775" spans="1:2" x14ac:dyDescent="0.25">
      <c r="A775" t="s">
        <v>747</v>
      </c>
      <c r="B775">
        <v>91</v>
      </c>
    </row>
    <row r="776" spans="1:2" x14ac:dyDescent="0.25">
      <c r="A776" t="s">
        <v>984</v>
      </c>
      <c r="B776">
        <v>78</v>
      </c>
    </row>
    <row r="777" spans="1:2" x14ac:dyDescent="0.25">
      <c r="A777" t="s">
        <v>984</v>
      </c>
      <c r="B777">
        <v>77</v>
      </c>
    </row>
    <row r="778" spans="1:2" x14ac:dyDescent="0.25">
      <c r="A778" t="s">
        <v>748</v>
      </c>
      <c r="B778">
        <v>91</v>
      </c>
    </row>
    <row r="779" spans="1:2" x14ac:dyDescent="0.25">
      <c r="A779" t="s">
        <v>1364</v>
      </c>
      <c r="B779">
        <v>77</v>
      </c>
    </row>
    <row r="780" spans="1:2" x14ac:dyDescent="0.25">
      <c r="A780" t="s">
        <v>985</v>
      </c>
      <c r="B780">
        <v>78</v>
      </c>
    </row>
    <row r="781" spans="1:2" x14ac:dyDescent="0.25">
      <c r="A781" t="s">
        <v>986</v>
      </c>
      <c r="B781">
        <v>78</v>
      </c>
    </row>
    <row r="782" spans="1:2" x14ac:dyDescent="0.25">
      <c r="A782" t="s">
        <v>1365</v>
      </c>
      <c r="B782">
        <v>77</v>
      </c>
    </row>
    <row r="783" spans="1:2" x14ac:dyDescent="0.25">
      <c r="A783" t="s">
        <v>1366</v>
      </c>
      <c r="B783">
        <v>77</v>
      </c>
    </row>
    <row r="784" spans="1:2" x14ac:dyDescent="0.25">
      <c r="A784" t="s">
        <v>987</v>
      </c>
      <c r="B784">
        <v>78</v>
      </c>
    </row>
    <row r="785" spans="1:2" x14ac:dyDescent="0.25">
      <c r="A785" t="s">
        <v>1367</v>
      </c>
      <c r="B785">
        <v>77</v>
      </c>
    </row>
    <row r="786" spans="1:2" x14ac:dyDescent="0.25">
      <c r="A786" t="s">
        <v>1368</v>
      </c>
      <c r="B786">
        <v>77</v>
      </c>
    </row>
    <row r="787" spans="1:2" x14ac:dyDescent="0.25">
      <c r="A787" t="s">
        <v>1369</v>
      </c>
      <c r="B787">
        <v>77</v>
      </c>
    </row>
    <row r="788" spans="1:2" x14ac:dyDescent="0.25">
      <c r="A788" t="s">
        <v>1096</v>
      </c>
      <c r="B788">
        <v>77</v>
      </c>
    </row>
    <row r="789" spans="1:2" x14ac:dyDescent="0.25">
      <c r="A789" t="s">
        <v>1370</v>
      </c>
      <c r="B789">
        <v>77</v>
      </c>
    </row>
    <row r="790" spans="1:2" x14ac:dyDescent="0.25">
      <c r="A790" t="s">
        <v>988</v>
      </c>
      <c r="B790">
        <v>78</v>
      </c>
    </row>
    <row r="791" spans="1:2" x14ac:dyDescent="0.25">
      <c r="A791" t="s">
        <v>1371</v>
      </c>
      <c r="B791">
        <v>77</v>
      </c>
    </row>
    <row r="792" spans="1:2" x14ac:dyDescent="0.25">
      <c r="A792" t="s">
        <v>295</v>
      </c>
      <c r="B792">
        <v>93</v>
      </c>
    </row>
    <row r="793" spans="1:2" x14ac:dyDescent="0.25">
      <c r="A793" t="s">
        <v>828</v>
      </c>
      <c r="B793">
        <v>78</v>
      </c>
    </row>
    <row r="794" spans="1:2" x14ac:dyDescent="0.25">
      <c r="A794" t="s">
        <v>1372</v>
      </c>
      <c r="B794">
        <v>77</v>
      </c>
    </row>
    <row r="795" spans="1:2" x14ac:dyDescent="0.25">
      <c r="A795" t="s">
        <v>749</v>
      </c>
      <c r="B795">
        <v>91</v>
      </c>
    </row>
    <row r="796" spans="1:2" x14ac:dyDescent="0.25">
      <c r="A796" t="s">
        <v>570</v>
      </c>
      <c r="B796">
        <v>95</v>
      </c>
    </row>
    <row r="797" spans="1:2" x14ac:dyDescent="0.25">
      <c r="A797" t="s">
        <v>1373</v>
      </c>
      <c r="B797">
        <v>77</v>
      </c>
    </row>
    <row r="798" spans="1:2" x14ac:dyDescent="0.25">
      <c r="A798" t="s">
        <v>430</v>
      </c>
      <c r="B798">
        <v>78</v>
      </c>
    </row>
    <row r="799" spans="1:2" x14ac:dyDescent="0.25">
      <c r="A799" t="s">
        <v>1374</v>
      </c>
      <c r="B799">
        <v>77</v>
      </c>
    </row>
    <row r="800" spans="1:2" x14ac:dyDescent="0.25">
      <c r="A800" t="s">
        <v>1375</v>
      </c>
      <c r="B800">
        <v>77</v>
      </c>
    </row>
    <row r="801" spans="1:2" x14ac:dyDescent="0.25">
      <c r="A801" t="s">
        <v>571</v>
      </c>
      <c r="B801">
        <v>95</v>
      </c>
    </row>
    <row r="802" spans="1:2" x14ac:dyDescent="0.25">
      <c r="A802" t="s">
        <v>1376</v>
      </c>
      <c r="B802">
        <v>77</v>
      </c>
    </row>
    <row r="803" spans="1:2" x14ac:dyDescent="0.25">
      <c r="A803" t="s">
        <v>726</v>
      </c>
      <c r="B803">
        <v>91</v>
      </c>
    </row>
    <row r="804" spans="1:2" x14ac:dyDescent="0.25">
      <c r="A804" t="s">
        <v>572</v>
      </c>
      <c r="B804">
        <v>95</v>
      </c>
    </row>
    <row r="805" spans="1:2" x14ac:dyDescent="0.25">
      <c r="A805" t="s">
        <v>1377</v>
      </c>
      <c r="B805">
        <v>77</v>
      </c>
    </row>
    <row r="806" spans="1:2" x14ac:dyDescent="0.25">
      <c r="A806" t="s">
        <v>574</v>
      </c>
      <c r="B806">
        <v>95</v>
      </c>
    </row>
    <row r="807" spans="1:2" x14ac:dyDescent="0.25">
      <c r="A807" t="s">
        <v>460</v>
      </c>
      <c r="B807">
        <v>95</v>
      </c>
    </row>
    <row r="808" spans="1:2" x14ac:dyDescent="0.25">
      <c r="A808" t="s">
        <v>1378</v>
      </c>
      <c r="B808">
        <v>77</v>
      </c>
    </row>
    <row r="809" spans="1:2" x14ac:dyDescent="0.25">
      <c r="A809" t="s">
        <v>311</v>
      </c>
      <c r="B809">
        <v>93</v>
      </c>
    </row>
    <row r="810" spans="1:2" x14ac:dyDescent="0.25">
      <c r="A810" t="s">
        <v>575</v>
      </c>
      <c r="B810">
        <v>95</v>
      </c>
    </row>
    <row r="811" spans="1:2" x14ac:dyDescent="0.25">
      <c r="A811" t="s">
        <v>339</v>
      </c>
      <c r="B811">
        <v>92</v>
      </c>
    </row>
    <row r="812" spans="1:2" x14ac:dyDescent="0.25">
      <c r="A812" t="s">
        <v>1379</v>
      </c>
      <c r="B812">
        <v>77</v>
      </c>
    </row>
    <row r="813" spans="1:2" x14ac:dyDescent="0.25">
      <c r="A813" t="s">
        <v>576</v>
      </c>
      <c r="B813">
        <v>95</v>
      </c>
    </row>
    <row r="814" spans="1:2" x14ac:dyDescent="0.25">
      <c r="A814" t="s">
        <v>989</v>
      </c>
      <c r="B814">
        <v>78</v>
      </c>
    </row>
    <row r="815" spans="1:2" x14ac:dyDescent="0.25">
      <c r="A815" t="s">
        <v>750</v>
      </c>
      <c r="B815">
        <v>91</v>
      </c>
    </row>
    <row r="816" spans="1:2" x14ac:dyDescent="0.25">
      <c r="A816" t="s">
        <v>1380</v>
      </c>
      <c r="B816">
        <v>77</v>
      </c>
    </row>
    <row r="817" spans="1:2" x14ac:dyDescent="0.25">
      <c r="A817" t="s">
        <v>751</v>
      </c>
      <c r="B817">
        <v>91</v>
      </c>
    </row>
    <row r="818" spans="1:2" x14ac:dyDescent="0.25">
      <c r="A818" t="s">
        <v>1069</v>
      </c>
      <c r="B818">
        <v>77</v>
      </c>
    </row>
    <row r="819" spans="1:2" x14ac:dyDescent="0.25">
      <c r="A819" t="s">
        <v>704</v>
      </c>
      <c r="B819">
        <v>91</v>
      </c>
    </row>
    <row r="820" spans="1:2" x14ac:dyDescent="0.25">
      <c r="A820" t="s">
        <v>752</v>
      </c>
      <c r="B820">
        <v>91</v>
      </c>
    </row>
    <row r="821" spans="1:2" x14ac:dyDescent="0.25">
      <c r="A821" t="s">
        <v>1381</v>
      </c>
      <c r="B821">
        <v>77</v>
      </c>
    </row>
    <row r="822" spans="1:2" x14ac:dyDescent="0.25">
      <c r="A822" t="s">
        <v>1382</v>
      </c>
      <c r="B822">
        <v>77</v>
      </c>
    </row>
    <row r="823" spans="1:2" x14ac:dyDescent="0.25">
      <c r="A823" t="s">
        <v>1383</v>
      </c>
      <c r="B823">
        <v>77</v>
      </c>
    </row>
    <row r="824" spans="1:2" x14ac:dyDescent="0.25">
      <c r="A824" t="s">
        <v>577</v>
      </c>
      <c r="B824">
        <v>95</v>
      </c>
    </row>
    <row r="825" spans="1:2" x14ac:dyDescent="0.25">
      <c r="A825" t="s">
        <v>1384</v>
      </c>
      <c r="B825">
        <v>77</v>
      </c>
    </row>
    <row r="826" spans="1:2" x14ac:dyDescent="0.25">
      <c r="A826" t="s">
        <v>990</v>
      </c>
      <c r="B826">
        <v>78</v>
      </c>
    </row>
    <row r="827" spans="1:2" x14ac:dyDescent="0.25">
      <c r="A827" t="s">
        <v>578</v>
      </c>
      <c r="B827">
        <v>95</v>
      </c>
    </row>
    <row r="828" spans="1:2" x14ac:dyDescent="0.25">
      <c r="A828" t="s">
        <v>1385</v>
      </c>
      <c r="B828">
        <v>77</v>
      </c>
    </row>
    <row r="829" spans="1:2" x14ac:dyDescent="0.25">
      <c r="A829" t="s">
        <v>1386</v>
      </c>
      <c r="B829">
        <v>77</v>
      </c>
    </row>
    <row r="830" spans="1:2" x14ac:dyDescent="0.25">
      <c r="A830" t="s">
        <v>1387</v>
      </c>
      <c r="B830">
        <v>77</v>
      </c>
    </row>
    <row r="831" spans="1:2" x14ac:dyDescent="0.25">
      <c r="A831" t="s">
        <v>991</v>
      </c>
      <c r="B831">
        <v>78</v>
      </c>
    </row>
    <row r="832" spans="1:2" x14ac:dyDescent="0.25">
      <c r="A832" t="s">
        <v>753</v>
      </c>
      <c r="B832">
        <v>91</v>
      </c>
    </row>
    <row r="833" spans="1:2" x14ac:dyDescent="0.25">
      <c r="A833" t="s">
        <v>1388</v>
      </c>
      <c r="B833">
        <v>77</v>
      </c>
    </row>
    <row r="834" spans="1:2" x14ac:dyDescent="0.25">
      <c r="A834" t="s">
        <v>1068</v>
      </c>
      <c r="B834">
        <v>77</v>
      </c>
    </row>
    <row r="835" spans="1:2" x14ac:dyDescent="0.25">
      <c r="A835" t="s">
        <v>1389</v>
      </c>
      <c r="B835">
        <v>77</v>
      </c>
    </row>
    <row r="836" spans="1:2" x14ac:dyDescent="0.25">
      <c r="A836" t="s">
        <v>1390</v>
      </c>
      <c r="B836">
        <v>77</v>
      </c>
    </row>
    <row r="837" spans="1:2" x14ac:dyDescent="0.25">
      <c r="A837" t="s">
        <v>273</v>
      </c>
      <c r="B837">
        <v>92</v>
      </c>
    </row>
    <row r="838" spans="1:2" x14ac:dyDescent="0.25">
      <c r="A838" t="s">
        <v>1391</v>
      </c>
      <c r="B838">
        <v>77</v>
      </c>
    </row>
    <row r="839" spans="1:2" x14ac:dyDescent="0.25">
      <c r="A839" t="s">
        <v>1392</v>
      </c>
      <c r="B839">
        <v>77</v>
      </c>
    </row>
    <row r="840" spans="1:2" x14ac:dyDescent="0.25">
      <c r="A840" t="s">
        <v>1393</v>
      </c>
      <c r="B840">
        <v>77</v>
      </c>
    </row>
    <row r="841" spans="1:2" x14ac:dyDescent="0.25">
      <c r="A841" t="s">
        <v>992</v>
      </c>
      <c r="B841">
        <v>78</v>
      </c>
    </row>
    <row r="842" spans="1:2" x14ac:dyDescent="0.25">
      <c r="A842" t="s">
        <v>993</v>
      </c>
      <c r="B842">
        <v>78</v>
      </c>
    </row>
    <row r="843" spans="1:2" x14ac:dyDescent="0.25">
      <c r="A843" t="s">
        <v>994</v>
      </c>
      <c r="B843">
        <v>78</v>
      </c>
    </row>
    <row r="844" spans="1:2" x14ac:dyDescent="0.25">
      <c r="A844" t="s">
        <v>1079</v>
      </c>
      <c r="B844">
        <v>77</v>
      </c>
    </row>
    <row r="845" spans="1:2" x14ac:dyDescent="0.25">
      <c r="A845" t="s">
        <v>579</v>
      </c>
      <c r="B845">
        <v>95</v>
      </c>
    </row>
    <row r="846" spans="1:2" x14ac:dyDescent="0.25">
      <c r="A846" t="s">
        <v>580</v>
      </c>
      <c r="B846">
        <v>95</v>
      </c>
    </row>
    <row r="847" spans="1:2" x14ac:dyDescent="0.25">
      <c r="A847" t="s">
        <v>1394</v>
      </c>
      <c r="B847">
        <v>77</v>
      </c>
    </row>
    <row r="848" spans="1:2" x14ac:dyDescent="0.25">
      <c r="A848" t="s">
        <v>581</v>
      </c>
      <c r="B848">
        <v>95</v>
      </c>
    </row>
    <row r="849" spans="1:2" x14ac:dyDescent="0.25">
      <c r="A849" t="s">
        <v>312</v>
      </c>
      <c r="B849">
        <v>93</v>
      </c>
    </row>
    <row r="850" spans="1:2" x14ac:dyDescent="0.25">
      <c r="A850" t="s">
        <v>313</v>
      </c>
      <c r="B850">
        <v>93</v>
      </c>
    </row>
    <row r="851" spans="1:2" x14ac:dyDescent="0.25">
      <c r="A851" t="s">
        <v>281</v>
      </c>
      <c r="B851">
        <v>92</v>
      </c>
    </row>
    <row r="852" spans="1:2" x14ac:dyDescent="0.25">
      <c r="A852" t="s">
        <v>582</v>
      </c>
      <c r="B852">
        <v>95</v>
      </c>
    </row>
    <row r="853" spans="1:2" x14ac:dyDescent="0.25">
      <c r="A853" t="s">
        <v>995</v>
      </c>
      <c r="B853">
        <v>78</v>
      </c>
    </row>
    <row r="854" spans="1:2" x14ac:dyDescent="0.25">
      <c r="A854" t="s">
        <v>360</v>
      </c>
      <c r="B854">
        <v>94</v>
      </c>
    </row>
    <row r="855" spans="1:2" x14ac:dyDescent="0.25">
      <c r="A855" t="s">
        <v>583</v>
      </c>
      <c r="B855">
        <v>95</v>
      </c>
    </row>
    <row r="856" spans="1:2" x14ac:dyDescent="0.25">
      <c r="A856" t="s">
        <v>383</v>
      </c>
      <c r="B856">
        <v>94</v>
      </c>
    </row>
    <row r="857" spans="1:2" x14ac:dyDescent="0.25">
      <c r="A857" t="s">
        <v>1334</v>
      </c>
      <c r="B857">
        <v>77</v>
      </c>
    </row>
    <row r="858" spans="1:2" x14ac:dyDescent="0.25">
      <c r="A858" t="s">
        <v>304</v>
      </c>
      <c r="B858">
        <v>93</v>
      </c>
    </row>
    <row r="859" spans="1:2" x14ac:dyDescent="0.25">
      <c r="A859" t="s">
        <v>996</v>
      </c>
      <c r="B859">
        <v>78</v>
      </c>
    </row>
    <row r="860" spans="1:2" x14ac:dyDescent="0.25">
      <c r="A860" t="s">
        <v>314</v>
      </c>
      <c r="B860">
        <v>93</v>
      </c>
    </row>
    <row r="861" spans="1:2" x14ac:dyDescent="0.25">
      <c r="A861" t="s">
        <v>1395</v>
      </c>
      <c r="B861">
        <v>77</v>
      </c>
    </row>
    <row r="862" spans="1:2" x14ac:dyDescent="0.25">
      <c r="A862" t="s">
        <v>1396</v>
      </c>
      <c r="B862">
        <v>77</v>
      </c>
    </row>
    <row r="863" spans="1:2" x14ac:dyDescent="0.25">
      <c r="A863" t="s">
        <v>584</v>
      </c>
      <c r="B863">
        <v>95</v>
      </c>
    </row>
    <row r="864" spans="1:2" x14ac:dyDescent="0.25">
      <c r="A864" t="s">
        <v>1397</v>
      </c>
      <c r="B864">
        <v>77</v>
      </c>
    </row>
    <row r="865" spans="1:2" x14ac:dyDescent="0.25">
      <c r="A865" t="s">
        <v>997</v>
      </c>
      <c r="B865">
        <v>78</v>
      </c>
    </row>
    <row r="866" spans="1:2" x14ac:dyDescent="0.25">
      <c r="A866" t="s">
        <v>1398</v>
      </c>
      <c r="B866">
        <v>77</v>
      </c>
    </row>
    <row r="867" spans="1:2" x14ac:dyDescent="0.25">
      <c r="A867" t="s">
        <v>754</v>
      </c>
      <c r="B867">
        <v>91</v>
      </c>
    </row>
    <row r="868" spans="1:2" x14ac:dyDescent="0.25">
      <c r="A868" t="s">
        <v>585</v>
      </c>
      <c r="B868">
        <v>95</v>
      </c>
    </row>
    <row r="869" spans="1:2" x14ac:dyDescent="0.25">
      <c r="A869" t="s">
        <v>1399</v>
      </c>
      <c r="B869">
        <v>77</v>
      </c>
    </row>
    <row r="870" spans="1:2" x14ac:dyDescent="0.25">
      <c r="A870" t="s">
        <v>1400</v>
      </c>
      <c r="B870">
        <v>77</v>
      </c>
    </row>
    <row r="871" spans="1:2" x14ac:dyDescent="0.25">
      <c r="A871" t="s">
        <v>998</v>
      </c>
      <c r="B871">
        <v>78</v>
      </c>
    </row>
    <row r="872" spans="1:2" x14ac:dyDescent="0.25">
      <c r="A872" t="s">
        <v>1401</v>
      </c>
      <c r="B872">
        <v>77</v>
      </c>
    </row>
    <row r="873" spans="1:2" x14ac:dyDescent="0.25">
      <c r="A873" t="s">
        <v>755</v>
      </c>
      <c r="B873">
        <v>91</v>
      </c>
    </row>
    <row r="874" spans="1:2" x14ac:dyDescent="0.25">
      <c r="A874" t="s">
        <v>586</v>
      </c>
      <c r="B874">
        <v>95</v>
      </c>
    </row>
    <row r="875" spans="1:2" x14ac:dyDescent="0.25">
      <c r="A875" t="s">
        <v>756</v>
      </c>
      <c r="B875">
        <v>91</v>
      </c>
    </row>
    <row r="876" spans="1:2" x14ac:dyDescent="0.25">
      <c r="A876" t="s">
        <v>999</v>
      </c>
      <c r="B876">
        <v>78</v>
      </c>
    </row>
    <row r="877" spans="1:2" x14ac:dyDescent="0.25">
      <c r="A877" t="s">
        <v>1000</v>
      </c>
      <c r="B877">
        <v>78</v>
      </c>
    </row>
    <row r="878" spans="1:2" x14ac:dyDescent="0.25">
      <c r="A878" t="s">
        <v>1001</v>
      </c>
      <c r="B878">
        <v>78</v>
      </c>
    </row>
    <row r="879" spans="1:2" x14ac:dyDescent="0.25">
      <c r="A879" t="s">
        <v>349</v>
      </c>
      <c r="B879">
        <v>94</v>
      </c>
    </row>
    <row r="880" spans="1:2" x14ac:dyDescent="0.25">
      <c r="A880" t="s">
        <v>1402</v>
      </c>
      <c r="B880">
        <v>77</v>
      </c>
    </row>
    <row r="881" spans="1:2" x14ac:dyDescent="0.25">
      <c r="A881" t="s">
        <v>1403</v>
      </c>
      <c r="B881">
        <v>77</v>
      </c>
    </row>
    <row r="882" spans="1:2" x14ac:dyDescent="0.25">
      <c r="A882" t="s">
        <v>374</v>
      </c>
      <c r="B882">
        <v>94</v>
      </c>
    </row>
    <row r="883" spans="1:2" x14ac:dyDescent="0.25">
      <c r="A883" t="s">
        <v>757</v>
      </c>
      <c r="B883">
        <v>91</v>
      </c>
    </row>
    <row r="884" spans="1:2" x14ac:dyDescent="0.25">
      <c r="A884" t="s">
        <v>758</v>
      </c>
      <c r="B884">
        <v>91</v>
      </c>
    </row>
    <row r="885" spans="1:2" x14ac:dyDescent="0.25">
      <c r="A885" t="s">
        <v>1002</v>
      </c>
      <c r="B885">
        <v>78</v>
      </c>
    </row>
    <row r="886" spans="1:2" x14ac:dyDescent="0.25">
      <c r="A886" t="s">
        <v>677</v>
      </c>
      <c r="B886">
        <v>91</v>
      </c>
    </row>
    <row r="887" spans="1:2" x14ac:dyDescent="0.25">
      <c r="A887" t="s">
        <v>1003</v>
      </c>
      <c r="B887">
        <v>78</v>
      </c>
    </row>
    <row r="888" spans="1:2" x14ac:dyDescent="0.25">
      <c r="A888" t="s">
        <v>759</v>
      </c>
      <c r="B888">
        <v>91</v>
      </c>
    </row>
    <row r="889" spans="1:2" x14ac:dyDescent="0.25">
      <c r="A889" t="s">
        <v>1004</v>
      </c>
      <c r="B889">
        <v>78</v>
      </c>
    </row>
    <row r="890" spans="1:2" x14ac:dyDescent="0.25">
      <c r="A890" t="s">
        <v>1005</v>
      </c>
      <c r="B890">
        <v>78</v>
      </c>
    </row>
    <row r="891" spans="1:2" x14ac:dyDescent="0.25">
      <c r="A891" t="s">
        <v>587</v>
      </c>
      <c r="B891">
        <v>95</v>
      </c>
    </row>
    <row r="892" spans="1:2" x14ac:dyDescent="0.25">
      <c r="A892" t="s">
        <v>1404</v>
      </c>
      <c r="B892">
        <v>77</v>
      </c>
    </row>
    <row r="893" spans="1:2" x14ac:dyDescent="0.25">
      <c r="A893" t="s">
        <v>1185</v>
      </c>
      <c r="B893">
        <v>77</v>
      </c>
    </row>
    <row r="894" spans="1:2" x14ac:dyDescent="0.25">
      <c r="A894" t="s">
        <v>1405</v>
      </c>
      <c r="B894">
        <v>77</v>
      </c>
    </row>
    <row r="895" spans="1:2" x14ac:dyDescent="0.25">
      <c r="A895" t="s">
        <v>435</v>
      </c>
      <c r="B895">
        <v>91</v>
      </c>
    </row>
    <row r="896" spans="1:2" x14ac:dyDescent="0.25">
      <c r="A896" t="s">
        <v>1406</v>
      </c>
      <c r="B896">
        <v>77</v>
      </c>
    </row>
    <row r="897" spans="1:2" x14ac:dyDescent="0.25">
      <c r="A897" t="s">
        <v>1407</v>
      </c>
      <c r="B897">
        <v>77</v>
      </c>
    </row>
    <row r="898" spans="1:2" x14ac:dyDescent="0.25">
      <c r="A898" t="s">
        <v>307</v>
      </c>
      <c r="B898">
        <v>93</v>
      </c>
    </row>
    <row r="899" spans="1:2" x14ac:dyDescent="0.25">
      <c r="A899" t="s">
        <v>1006</v>
      </c>
      <c r="B899">
        <v>78</v>
      </c>
    </row>
    <row r="900" spans="1:2" x14ac:dyDescent="0.25">
      <c r="A900" t="s">
        <v>760</v>
      </c>
      <c r="B900">
        <v>91</v>
      </c>
    </row>
    <row r="901" spans="1:2" x14ac:dyDescent="0.25">
      <c r="A901" t="s">
        <v>588</v>
      </c>
      <c r="B901">
        <v>95</v>
      </c>
    </row>
    <row r="902" spans="1:2" x14ac:dyDescent="0.25">
      <c r="A902" t="s">
        <v>1408</v>
      </c>
      <c r="B902">
        <v>77</v>
      </c>
    </row>
    <row r="903" spans="1:2" x14ac:dyDescent="0.25">
      <c r="A903" t="s">
        <v>1409</v>
      </c>
      <c r="B903">
        <v>77</v>
      </c>
    </row>
    <row r="904" spans="1:2" x14ac:dyDescent="0.25">
      <c r="A904" t="s">
        <v>761</v>
      </c>
      <c r="B904">
        <v>91</v>
      </c>
    </row>
    <row r="905" spans="1:2" x14ac:dyDescent="0.25">
      <c r="A905" t="s">
        <v>1410</v>
      </c>
      <c r="B905">
        <v>77</v>
      </c>
    </row>
    <row r="906" spans="1:2" x14ac:dyDescent="0.25">
      <c r="A906" t="s">
        <v>1411</v>
      </c>
      <c r="B906">
        <v>77</v>
      </c>
    </row>
    <row r="907" spans="1:2" x14ac:dyDescent="0.25">
      <c r="A907" t="s">
        <v>1007</v>
      </c>
      <c r="B907">
        <v>78</v>
      </c>
    </row>
    <row r="908" spans="1:2" x14ac:dyDescent="0.25">
      <c r="A908" t="s">
        <v>384</v>
      </c>
      <c r="B908">
        <v>94</v>
      </c>
    </row>
    <row r="909" spans="1:2" x14ac:dyDescent="0.25">
      <c r="A909" t="s">
        <v>589</v>
      </c>
      <c r="B909">
        <v>95</v>
      </c>
    </row>
    <row r="910" spans="1:2" x14ac:dyDescent="0.25">
      <c r="A910" t="s">
        <v>1073</v>
      </c>
      <c r="B910">
        <v>77</v>
      </c>
    </row>
    <row r="911" spans="1:2" x14ac:dyDescent="0.25">
      <c r="A911" t="s">
        <v>1412</v>
      </c>
      <c r="B911">
        <v>77</v>
      </c>
    </row>
    <row r="912" spans="1:2" x14ac:dyDescent="0.25">
      <c r="A912" t="s">
        <v>315</v>
      </c>
      <c r="B912">
        <v>93</v>
      </c>
    </row>
    <row r="913" spans="1:2" x14ac:dyDescent="0.25">
      <c r="A913" t="s">
        <v>590</v>
      </c>
      <c r="B913">
        <v>95</v>
      </c>
    </row>
    <row r="914" spans="1:2" x14ac:dyDescent="0.25">
      <c r="A914" t="s">
        <v>1413</v>
      </c>
      <c r="B914">
        <v>77</v>
      </c>
    </row>
    <row r="915" spans="1:2" x14ac:dyDescent="0.25">
      <c r="A915" t="s">
        <v>591</v>
      </c>
      <c r="B915">
        <v>95</v>
      </c>
    </row>
    <row r="916" spans="1:2" x14ac:dyDescent="0.25">
      <c r="A916" t="s">
        <v>431</v>
      </c>
      <c r="B916">
        <v>78</v>
      </c>
    </row>
    <row r="917" spans="1:2" x14ac:dyDescent="0.25">
      <c r="A917" t="s">
        <v>762</v>
      </c>
      <c r="B917">
        <v>91</v>
      </c>
    </row>
    <row r="918" spans="1:2" x14ac:dyDescent="0.25">
      <c r="A918" t="s">
        <v>1414</v>
      </c>
      <c r="B918">
        <v>77</v>
      </c>
    </row>
    <row r="919" spans="1:2" x14ac:dyDescent="0.25">
      <c r="A919" t="s">
        <v>1008</v>
      </c>
      <c r="B919">
        <v>78</v>
      </c>
    </row>
    <row r="920" spans="1:2" x14ac:dyDescent="0.25">
      <c r="A920" t="s">
        <v>1415</v>
      </c>
      <c r="B920">
        <v>77</v>
      </c>
    </row>
    <row r="921" spans="1:2" x14ac:dyDescent="0.25">
      <c r="A921" t="s">
        <v>426</v>
      </c>
      <c r="B921">
        <v>78</v>
      </c>
    </row>
    <row r="922" spans="1:2" x14ac:dyDescent="0.25">
      <c r="A922" t="s">
        <v>1416</v>
      </c>
      <c r="B922">
        <v>77</v>
      </c>
    </row>
    <row r="923" spans="1:2" x14ac:dyDescent="0.25">
      <c r="A923" t="s">
        <v>1417</v>
      </c>
      <c r="B923">
        <v>77</v>
      </c>
    </row>
    <row r="924" spans="1:2" x14ac:dyDescent="0.25">
      <c r="A924" t="s">
        <v>1418</v>
      </c>
      <c r="B924">
        <v>77</v>
      </c>
    </row>
    <row r="925" spans="1:2" x14ac:dyDescent="0.25">
      <c r="A925" t="s">
        <v>416</v>
      </c>
      <c r="B925">
        <v>77</v>
      </c>
    </row>
    <row r="926" spans="1:2" x14ac:dyDescent="0.25">
      <c r="A926" t="s">
        <v>1419</v>
      </c>
      <c r="B926">
        <v>77</v>
      </c>
    </row>
    <row r="927" spans="1:2" x14ac:dyDescent="0.25">
      <c r="A927" t="s">
        <v>1009</v>
      </c>
      <c r="B927">
        <v>78</v>
      </c>
    </row>
    <row r="928" spans="1:2" x14ac:dyDescent="0.25">
      <c r="A928" t="s">
        <v>444</v>
      </c>
      <c r="B928">
        <v>95</v>
      </c>
    </row>
    <row r="929" spans="1:2" x14ac:dyDescent="0.25">
      <c r="A929" t="s">
        <v>1010</v>
      </c>
      <c r="B929">
        <v>78</v>
      </c>
    </row>
    <row r="930" spans="1:2" x14ac:dyDescent="0.25">
      <c r="A930" t="s">
        <v>1420</v>
      </c>
      <c r="B930">
        <v>77</v>
      </c>
    </row>
    <row r="931" spans="1:2" x14ac:dyDescent="0.25">
      <c r="A931" t="s">
        <v>592</v>
      </c>
      <c r="B931">
        <v>95</v>
      </c>
    </row>
    <row r="932" spans="1:2" x14ac:dyDescent="0.25">
      <c r="A932" t="s">
        <v>1421</v>
      </c>
      <c r="B932">
        <v>77</v>
      </c>
    </row>
    <row r="933" spans="1:2" x14ac:dyDescent="0.25">
      <c r="A933" t="s">
        <v>1422</v>
      </c>
      <c r="B933">
        <v>77</v>
      </c>
    </row>
    <row r="934" spans="1:2" x14ac:dyDescent="0.25">
      <c r="A934" t="s">
        <v>1065</v>
      </c>
      <c r="B934">
        <v>77</v>
      </c>
    </row>
    <row r="935" spans="1:2" x14ac:dyDescent="0.25">
      <c r="A935" t="s">
        <v>1011</v>
      </c>
      <c r="B935">
        <v>78</v>
      </c>
    </row>
    <row r="936" spans="1:2" x14ac:dyDescent="0.25">
      <c r="A936" t="s">
        <v>1012</v>
      </c>
      <c r="B936">
        <v>78</v>
      </c>
    </row>
    <row r="937" spans="1:2" x14ac:dyDescent="0.25">
      <c r="A937" t="s">
        <v>763</v>
      </c>
      <c r="B937">
        <v>91</v>
      </c>
    </row>
    <row r="938" spans="1:2" x14ac:dyDescent="0.25">
      <c r="A938" t="s">
        <v>764</v>
      </c>
      <c r="B938">
        <v>91</v>
      </c>
    </row>
    <row r="939" spans="1:2" x14ac:dyDescent="0.25">
      <c r="A939" t="s">
        <v>593</v>
      </c>
      <c r="B939">
        <v>95</v>
      </c>
    </row>
    <row r="940" spans="1:2" x14ac:dyDescent="0.25">
      <c r="A940" t="s">
        <v>594</v>
      </c>
      <c r="B940">
        <v>95</v>
      </c>
    </row>
    <row r="941" spans="1:2" x14ac:dyDescent="0.25">
      <c r="A941" t="s">
        <v>1423</v>
      </c>
      <c r="B941">
        <v>77</v>
      </c>
    </row>
    <row r="942" spans="1:2" x14ac:dyDescent="0.25">
      <c r="A942" t="s">
        <v>765</v>
      </c>
      <c r="B942">
        <v>91</v>
      </c>
    </row>
    <row r="943" spans="1:2" x14ac:dyDescent="0.25">
      <c r="A943" t="s">
        <v>341</v>
      </c>
      <c r="B943">
        <v>92</v>
      </c>
    </row>
    <row r="944" spans="1:2" x14ac:dyDescent="0.25">
      <c r="A944" t="s">
        <v>1424</v>
      </c>
      <c r="B944">
        <v>77</v>
      </c>
    </row>
    <row r="945" spans="1:2" x14ac:dyDescent="0.25">
      <c r="A945" t="s">
        <v>766</v>
      </c>
      <c r="B945">
        <v>91</v>
      </c>
    </row>
    <row r="946" spans="1:2" x14ac:dyDescent="0.25">
      <c r="A946" t="s">
        <v>1425</v>
      </c>
      <c r="B946">
        <v>77</v>
      </c>
    </row>
    <row r="947" spans="1:2" x14ac:dyDescent="0.25">
      <c r="A947" t="s">
        <v>1013</v>
      </c>
      <c r="B947">
        <v>78</v>
      </c>
    </row>
    <row r="948" spans="1:2" x14ac:dyDescent="0.25">
      <c r="A948" t="s">
        <v>811</v>
      </c>
      <c r="B948">
        <v>78</v>
      </c>
    </row>
    <row r="949" spans="1:2" x14ac:dyDescent="0.25">
      <c r="A949" t="s">
        <v>1426</v>
      </c>
      <c r="B949">
        <v>77</v>
      </c>
    </row>
    <row r="950" spans="1:2" x14ac:dyDescent="0.25">
      <c r="A950" t="s">
        <v>1427</v>
      </c>
      <c r="B950">
        <v>77</v>
      </c>
    </row>
    <row r="951" spans="1:2" x14ac:dyDescent="0.25">
      <c r="A951" t="s">
        <v>1106</v>
      </c>
      <c r="B951">
        <v>77</v>
      </c>
    </row>
    <row r="952" spans="1:2" x14ac:dyDescent="0.25">
      <c r="A952" t="s">
        <v>1428</v>
      </c>
      <c r="B952">
        <v>77</v>
      </c>
    </row>
    <row r="953" spans="1:2" x14ac:dyDescent="0.25">
      <c r="A953" t="s">
        <v>1429</v>
      </c>
      <c r="B953">
        <v>77</v>
      </c>
    </row>
    <row r="954" spans="1:2" x14ac:dyDescent="0.25">
      <c r="A954" t="s">
        <v>1014</v>
      </c>
      <c r="B954">
        <v>78</v>
      </c>
    </row>
    <row r="955" spans="1:2" x14ac:dyDescent="0.25">
      <c r="A955" t="s">
        <v>1430</v>
      </c>
      <c r="B955">
        <v>77</v>
      </c>
    </row>
    <row r="956" spans="1:2" x14ac:dyDescent="0.25">
      <c r="A956" t="s">
        <v>767</v>
      </c>
      <c r="B956">
        <v>91</v>
      </c>
    </row>
    <row r="957" spans="1:2" x14ac:dyDescent="0.25">
      <c r="A957" t="s">
        <v>1015</v>
      </c>
      <c r="B957">
        <v>78</v>
      </c>
    </row>
    <row r="958" spans="1:2" x14ac:dyDescent="0.25">
      <c r="A958" t="s">
        <v>657</v>
      </c>
      <c r="B958">
        <v>91</v>
      </c>
    </row>
    <row r="959" spans="1:2" x14ac:dyDescent="0.25">
      <c r="A959" t="s">
        <v>1016</v>
      </c>
      <c r="B959">
        <v>78</v>
      </c>
    </row>
    <row r="960" spans="1:2" x14ac:dyDescent="0.25">
      <c r="A960" t="s">
        <v>768</v>
      </c>
      <c r="B960">
        <v>91</v>
      </c>
    </row>
    <row r="961" spans="1:2" x14ac:dyDescent="0.25">
      <c r="A961" t="s">
        <v>769</v>
      </c>
      <c r="B961">
        <v>91</v>
      </c>
    </row>
    <row r="962" spans="1:2" x14ac:dyDescent="0.25">
      <c r="A962" t="s">
        <v>421</v>
      </c>
      <c r="B962">
        <v>77</v>
      </c>
    </row>
    <row r="963" spans="1:2" x14ac:dyDescent="0.25">
      <c r="A963" t="s">
        <v>595</v>
      </c>
      <c r="B963">
        <v>95</v>
      </c>
    </row>
    <row r="964" spans="1:2" x14ac:dyDescent="0.25">
      <c r="A964" t="s">
        <v>1017</v>
      </c>
      <c r="B964">
        <v>78</v>
      </c>
    </row>
    <row r="965" spans="1:2" x14ac:dyDescent="0.25">
      <c r="A965" t="s">
        <v>316</v>
      </c>
      <c r="B965">
        <v>93</v>
      </c>
    </row>
    <row r="966" spans="1:2" x14ac:dyDescent="0.25">
      <c r="A966" t="s">
        <v>596</v>
      </c>
      <c r="B966">
        <v>95</v>
      </c>
    </row>
    <row r="967" spans="1:2" x14ac:dyDescent="0.25">
      <c r="A967" t="s">
        <v>1018</v>
      </c>
      <c r="B967">
        <v>78</v>
      </c>
    </row>
    <row r="968" spans="1:2" x14ac:dyDescent="0.25">
      <c r="A968" t="s">
        <v>317</v>
      </c>
      <c r="B968">
        <v>93</v>
      </c>
    </row>
    <row r="969" spans="1:2" x14ac:dyDescent="0.25">
      <c r="A969" t="s">
        <v>1019</v>
      </c>
      <c r="B969">
        <v>78</v>
      </c>
    </row>
    <row r="970" spans="1:2" x14ac:dyDescent="0.25">
      <c r="A970" t="s">
        <v>1431</v>
      </c>
      <c r="B970">
        <v>77</v>
      </c>
    </row>
    <row r="971" spans="1:2" x14ac:dyDescent="0.25">
      <c r="A971" t="s">
        <v>1432</v>
      </c>
      <c r="B971">
        <v>77</v>
      </c>
    </row>
    <row r="972" spans="1:2" x14ac:dyDescent="0.25">
      <c r="A972" t="s">
        <v>1109</v>
      </c>
      <c r="B972">
        <v>77</v>
      </c>
    </row>
    <row r="973" spans="1:2" x14ac:dyDescent="0.25">
      <c r="A973" t="s">
        <v>1433</v>
      </c>
      <c r="B973">
        <v>77</v>
      </c>
    </row>
    <row r="974" spans="1:2" x14ac:dyDescent="0.25">
      <c r="A974" t="s">
        <v>277</v>
      </c>
      <c r="B974">
        <v>92</v>
      </c>
    </row>
    <row r="975" spans="1:2" x14ac:dyDescent="0.25">
      <c r="A975" t="s">
        <v>1434</v>
      </c>
      <c r="B975">
        <v>77</v>
      </c>
    </row>
    <row r="976" spans="1:2" x14ac:dyDescent="0.25">
      <c r="A976" t="s">
        <v>385</v>
      </c>
      <c r="B976">
        <v>94</v>
      </c>
    </row>
    <row r="977" spans="1:2" x14ac:dyDescent="0.25">
      <c r="A977" t="s">
        <v>1435</v>
      </c>
      <c r="B977">
        <v>77</v>
      </c>
    </row>
    <row r="978" spans="1:2" x14ac:dyDescent="0.25">
      <c r="A978" t="s">
        <v>1436</v>
      </c>
      <c r="B978">
        <v>77</v>
      </c>
    </row>
    <row r="979" spans="1:2" x14ac:dyDescent="0.25">
      <c r="A979" t="s">
        <v>1437</v>
      </c>
      <c r="B979">
        <v>77</v>
      </c>
    </row>
    <row r="980" spans="1:2" x14ac:dyDescent="0.25">
      <c r="A980" t="s">
        <v>770</v>
      </c>
      <c r="B980">
        <v>91</v>
      </c>
    </row>
    <row r="981" spans="1:2" x14ac:dyDescent="0.25">
      <c r="A981" t="s">
        <v>771</v>
      </c>
      <c r="B981">
        <v>91</v>
      </c>
    </row>
    <row r="982" spans="1:2" x14ac:dyDescent="0.25">
      <c r="A982" t="s">
        <v>597</v>
      </c>
      <c r="B982">
        <v>95</v>
      </c>
    </row>
    <row r="983" spans="1:2" x14ac:dyDescent="0.25">
      <c r="A983" t="s">
        <v>1020</v>
      </c>
      <c r="B983">
        <v>78</v>
      </c>
    </row>
    <row r="984" spans="1:2" x14ac:dyDescent="0.25">
      <c r="A984" t="s">
        <v>812</v>
      </c>
      <c r="B984">
        <v>78</v>
      </c>
    </row>
    <row r="985" spans="1:2" x14ac:dyDescent="0.25">
      <c r="A985" t="s">
        <v>772</v>
      </c>
      <c r="B985">
        <v>91</v>
      </c>
    </row>
    <row r="986" spans="1:2" x14ac:dyDescent="0.25">
      <c r="A986" t="s">
        <v>1438</v>
      </c>
      <c r="B986">
        <v>77</v>
      </c>
    </row>
    <row r="987" spans="1:2" x14ac:dyDescent="0.25">
      <c r="A987" t="s">
        <v>1439</v>
      </c>
      <c r="B987">
        <v>77</v>
      </c>
    </row>
    <row r="988" spans="1:2" x14ac:dyDescent="0.25">
      <c r="A988" t="s">
        <v>1440</v>
      </c>
      <c r="B988">
        <v>77</v>
      </c>
    </row>
    <row r="989" spans="1:2" x14ac:dyDescent="0.25">
      <c r="A989" t="s">
        <v>598</v>
      </c>
      <c r="B989">
        <v>95</v>
      </c>
    </row>
    <row r="990" spans="1:2" x14ac:dyDescent="0.25">
      <c r="A990" t="s">
        <v>631</v>
      </c>
      <c r="B990">
        <v>91</v>
      </c>
    </row>
    <row r="991" spans="1:2" x14ac:dyDescent="0.25">
      <c r="A991" t="s">
        <v>599</v>
      </c>
      <c r="B991">
        <v>95</v>
      </c>
    </row>
    <row r="992" spans="1:2" x14ac:dyDescent="0.25">
      <c r="A992" t="s">
        <v>335</v>
      </c>
      <c r="B992">
        <v>92</v>
      </c>
    </row>
    <row r="993" spans="1:2" x14ac:dyDescent="0.25">
      <c r="A993" t="s">
        <v>600</v>
      </c>
      <c r="B993">
        <v>95</v>
      </c>
    </row>
    <row r="994" spans="1:2" x14ac:dyDescent="0.25">
      <c r="A994" t="s">
        <v>844</v>
      </c>
      <c r="B994">
        <v>78</v>
      </c>
    </row>
    <row r="995" spans="1:2" x14ac:dyDescent="0.25">
      <c r="A995" t="s">
        <v>773</v>
      </c>
      <c r="B995">
        <v>91</v>
      </c>
    </row>
    <row r="996" spans="1:2" x14ac:dyDescent="0.25">
      <c r="A996" t="s">
        <v>774</v>
      </c>
      <c r="B996">
        <v>91</v>
      </c>
    </row>
    <row r="997" spans="1:2" x14ac:dyDescent="0.25">
      <c r="A997" t="s">
        <v>1441</v>
      </c>
      <c r="B997">
        <v>77</v>
      </c>
    </row>
    <row r="998" spans="1:2" x14ac:dyDescent="0.25">
      <c r="A998" t="s">
        <v>285</v>
      </c>
      <c r="B998">
        <v>93</v>
      </c>
    </row>
    <row r="999" spans="1:2" x14ac:dyDescent="0.25">
      <c r="A999" t="s">
        <v>1442</v>
      </c>
      <c r="B999">
        <v>77</v>
      </c>
    </row>
    <row r="1000" spans="1:2" x14ac:dyDescent="0.25">
      <c r="A1000" t="s">
        <v>1443</v>
      </c>
      <c r="B1000">
        <v>77</v>
      </c>
    </row>
    <row r="1001" spans="1:2" x14ac:dyDescent="0.25">
      <c r="A1001" t="s">
        <v>1444</v>
      </c>
      <c r="B1001">
        <v>77</v>
      </c>
    </row>
    <row r="1002" spans="1:2" x14ac:dyDescent="0.25">
      <c r="A1002" t="s">
        <v>437</v>
      </c>
      <c r="B1002">
        <v>91</v>
      </c>
    </row>
    <row r="1003" spans="1:2" x14ac:dyDescent="0.25">
      <c r="A1003" t="s">
        <v>1021</v>
      </c>
      <c r="B1003">
        <v>78</v>
      </c>
    </row>
    <row r="1004" spans="1:2" x14ac:dyDescent="0.25">
      <c r="A1004" t="s">
        <v>775</v>
      </c>
      <c r="B1004">
        <v>91</v>
      </c>
    </row>
    <row r="1005" spans="1:2" x14ac:dyDescent="0.25">
      <c r="A1005" t="s">
        <v>1121</v>
      </c>
      <c r="B1005">
        <v>77</v>
      </c>
    </row>
    <row r="1006" spans="1:2" x14ac:dyDescent="0.25">
      <c r="A1006" t="s">
        <v>1445</v>
      </c>
      <c r="B1006">
        <v>77</v>
      </c>
    </row>
    <row r="1007" spans="1:2" x14ac:dyDescent="0.25">
      <c r="A1007" t="s">
        <v>1022</v>
      </c>
      <c r="B1007">
        <v>78</v>
      </c>
    </row>
    <row r="1008" spans="1:2" x14ac:dyDescent="0.25">
      <c r="A1008" t="s">
        <v>1023</v>
      </c>
      <c r="B1008">
        <v>78</v>
      </c>
    </row>
    <row r="1009" spans="1:2" x14ac:dyDescent="0.25">
      <c r="A1009" t="s">
        <v>424</v>
      </c>
      <c r="B1009">
        <v>78</v>
      </c>
    </row>
    <row r="1010" spans="1:2" x14ac:dyDescent="0.25">
      <c r="A1010" t="s">
        <v>1446</v>
      </c>
      <c r="B1010">
        <v>77</v>
      </c>
    </row>
    <row r="1011" spans="1:2" x14ac:dyDescent="0.25">
      <c r="A1011" t="s">
        <v>1447</v>
      </c>
      <c r="B1011">
        <v>77</v>
      </c>
    </row>
    <row r="1012" spans="1:2" x14ac:dyDescent="0.25">
      <c r="A1012" t="s">
        <v>776</v>
      </c>
      <c r="B1012">
        <v>91</v>
      </c>
    </row>
    <row r="1013" spans="1:2" x14ac:dyDescent="0.25">
      <c r="A1013" t="s">
        <v>702</v>
      </c>
      <c r="B1013">
        <v>91</v>
      </c>
    </row>
    <row r="1014" spans="1:2" x14ac:dyDescent="0.25">
      <c r="A1014" t="s">
        <v>1448</v>
      </c>
      <c r="B1014">
        <v>77</v>
      </c>
    </row>
    <row r="1015" spans="1:2" x14ac:dyDescent="0.25">
      <c r="A1015" t="s">
        <v>1449</v>
      </c>
      <c r="B1015">
        <v>77</v>
      </c>
    </row>
    <row r="1016" spans="1:2" x14ac:dyDescent="0.25">
      <c r="A1016" t="s">
        <v>1450</v>
      </c>
      <c r="B1016">
        <v>77</v>
      </c>
    </row>
    <row r="1017" spans="1:2" x14ac:dyDescent="0.25">
      <c r="A1017" t="s">
        <v>601</v>
      </c>
      <c r="B1017">
        <v>95</v>
      </c>
    </row>
    <row r="1018" spans="1:2" x14ac:dyDescent="0.25">
      <c r="A1018" t="s">
        <v>602</v>
      </c>
      <c r="B1018">
        <v>95</v>
      </c>
    </row>
    <row r="1019" spans="1:2" x14ac:dyDescent="0.25">
      <c r="A1019" t="s">
        <v>777</v>
      </c>
      <c r="B1019">
        <v>91</v>
      </c>
    </row>
    <row r="1020" spans="1:2" x14ac:dyDescent="0.25">
      <c r="A1020" t="s">
        <v>1024</v>
      </c>
      <c r="B1020">
        <v>78</v>
      </c>
    </row>
    <row r="1021" spans="1:2" x14ac:dyDescent="0.25">
      <c r="A1021" t="s">
        <v>1451</v>
      </c>
      <c r="B1021">
        <v>77</v>
      </c>
    </row>
    <row r="1022" spans="1:2" x14ac:dyDescent="0.25">
      <c r="A1022" t="s">
        <v>1025</v>
      </c>
      <c r="B1022">
        <v>78</v>
      </c>
    </row>
    <row r="1023" spans="1:2" x14ac:dyDescent="0.25">
      <c r="A1023" t="s">
        <v>1026</v>
      </c>
      <c r="B1023">
        <v>78</v>
      </c>
    </row>
    <row r="1024" spans="1:2" x14ac:dyDescent="0.25">
      <c r="A1024" t="s">
        <v>778</v>
      </c>
      <c r="B1024">
        <v>91</v>
      </c>
    </row>
    <row r="1025" spans="1:2" x14ac:dyDescent="0.25">
      <c r="A1025" t="s">
        <v>1452</v>
      </c>
      <c r="B1025">
        <v>77</v>
      </c>
    </row>
    <row r="1026" spans="1:2" x14ac:dyDescent="0.25">
      <c r="A1026" t="s">
        <v>1453</v>
      </c>
      <c r="B1026">
        <v>77</v>
      </c>
    </row>
    <row r="1027" spans="1:2" x14ac:dyDescent="0.25">
      <c r="A1027" t="s">
        <v>1027</v>
      </c>
      <c r="B1027">
        <v>78</v>
      </c>
    </row>
    <row r="1028" spans="1:2" x14ac:dyDescent="0.25">
      <c r="A1028" t="s">
        <v>1454</v>
      </c>
      <c r="B1028">
        <v>77</v>
      </c>
    </row>
    <row r="1029" spans="1:2" x14ac:dyDescent="0.25">
      <c r="A1029" t="s">
        <v>1028</v>
      </c>
      <c r="B1029">
        <v>78</v>
      </c>
    </row>
    <row r="1030" spans="1:2" x14ac:dyDescent="0.25">
      <c r="A1030" t="s">
        <v>573</v>
      </c>
      <c r="B1030">
        <v>95</v>
      </c>
    </row>
    <row r="1031" spans="1:2" x14ac:dyDescent="0.25">
      <c r="A1031" t="s">
        <v>1455</v>
      </c>
      <c r="B1031">
        <v>77</v>
      </c>
    </row>
    <row r="1032" spans="1:2" x14ac:dyDescent="0.25">
      <c r="A1032" t="s">
        <v>1456</v>
      </c>
      <c r="B1032">
        <v>77</v>
      </c>
    </row>
    <row r="1033" spans="1:2" x14ac:dyDescent="0.25">
      <c r="A1033" t="s">
        <v>386</v>
      </c>
      <c r="B1033">
        <v>94</v>
      </c>
    </row>
    <row r="1034" spans="1:2" x14ac:dyDescent="0.25">
      <c r="A1034" t="s">
        <v>1457</v>
      </c>
      <c r="B1034">
        <v>77</v>
      </c>
    </row>
    <row r="1035" spans="1:2" x14ac:dyDescent="0.25">
      <c r="A1035" t="s">
        <v>1458</v>
      </c>
      <c r="B1035">
        <v>77</v>
      </c>
    </row>
    <row r="1036" spans="1:2" x14ac:dyDescent="0.25">
      <c r="A1036" t="s">
        <v>1029</v>
      </c>
      <c r="B1036">
        <v>78</v>
      </c>
    </row>
    <row r="1037" spans="1:2" x14ac:dyDescent="0.25">
      <c r="A1037" t="s">
        <v>1030</v>
      </c>
      <c r="B1037">
        <v>78</v>
      </c>
    </row>
    <row r="1038" spans="1:2" x14ac:dyDescent="0.25">
      <c r="A1038" t="s">
        <v>1030</v>
      </c>
      <c r="B1038">
        <v>77</v>
      </c>
    </row>
    <row r="1039" spans="1:2" x14ac:dyDescent="0.25">
      <c r="A1039" t="s">
        <v>1459</v>
      </c>
      <c r="B1039">
        <v>77</v>
      </c>
    </row>
    <row r="1040" spans="1:2" x14ac:dyDescent="0.25">
      <c r="A1040" t="s">
        <v>603</v>
      </c>
      <c r="B1040">
        <v>95</v>
      </c>
    </row>
    <row r="1041" spans="1:2" x14ac:dyDescent="0.25">
      <c r="A1041" t="s">
        <v>1460</v>
      </c>
      <c r="B1041">
        <v>77</v>
      </c>
    </row>
    <row r="1042" spans="1:2" x14ac:dyDescent="0.25">
      <c r="A1042" t="s">
        <v>1031</v>
      </c>
      <c r="B1042">
        <v>78</v>
      </c>
    </row>
    <row r="1043" spans="1:2" x14ac:dyDescent="0.25">
      <c r="A1043" t="s">
        <v>388</v>
      </c>
      <c r="B1043">
        <v>94</v>
      </c>
    </row>
    <row r="1044" spans="1:2" x14ac:dyDescent="0.25">
      <c r="A1044" t="s">
        <v>389</v>
      </c>
      <c r="B1044">
        <v>94</v>
      </c>
    </row>
    <row r="1045" spans="1:2" x14ac:dyDescent="0.25">
      <c r="A1045" t="s">
        <v>779</v>
      </c>
      <c r="B1045">
        <v>91</v>
      </c>
    </row>
    <row r="1046" spans="1:2" x14ac:dyDescent="0.25">
      <c r="A1046" t="s">
        <v>1461</v>
      </c>
      <c r="B1046">
        <v>77</v>
      </c>
    </row>
    <row r="1047" spans="1:2" x14ac:dyDescent="0.25">
      <c r="A1047" t="s">
        <v>1462</v>
      </c>
      <c r="B1047">
        <v>77</v>
      </c>
    </row>
    <row r="1048" spans="1:2" x14ac:dyDescent="0.25">
      <c r="A1048" t="s">
        <v>780</v>
      </c>
      <c r="B1048">
        <v>91</v>
      </c>
    </row>
    <row r="1049" spans="1:2" x14ac:dyDescent="0.25">
      <c r="A1049" t="s">
        <v>832</v>
      </c>
      <c r="B1049">
        <v>78</v>
      </c>
    </row>
    <row r="1050" spans="1:2" x14ac:dyDescent="0.25">
      <c r="A1050" t="s">
        <v>1463</v>
      </c>
      <c r="B1050">
        <v>77</v>
      </c>
    </row>
    <row r="1051" spans="1:2" x14ac:dyDescent="0.25">
      <c r="A1051" t="s">
        <v>473</v>
      </c>
      <c r="B1051">
        <v>95</v>
      </c>
    </row>
    <row r="1052" spans="1:2" x14ac:dyDescent="0.25">
      <c r="A1052" t="s">
        <v>1464</v>
      </c>
      <c r="B1052">
        <v>77</v>
      </c>
    </row>
    <row r="1053" spans="1:2" x14ac:dyDescent="0.25">
      <c r="A1053" t="s">
        <v>318</v>
      </c>
      <c r="B1053">
        <v>93</v>
      </c>
    </row>
    <row r="1054" spans="1:2" x14ac:dyDescent="0.25">
      <c r="A1054" t="s">
        <v>1465</v>
      </c>
      <c r="B1054">
        <v>77</v>
      </c>
    </row>
    <row r="1055" spans="1:2" x14ac:dyDescent="0.25">
      <c r="A1055" t="s">
        <v>781</v>
      </c>
      <c r="B1055">
        <v>91</v>
      </c>
    </row>
    <row r="1056" spans="1:2" x14ac:dyDescent="0.25">
      <c r="A1056" t="s">
        <v>1466</v>
      </c>
      <c r="B1056">
        <v>77</v>
      </c>
    </row>
    <row r="1057" spans="1:2" x14ac:dyDescent="0.25">
      <c r="A1057" t="s">
        <v>604</v>
      </c>
      <c r="B1057">
        <v>95</v>
      </c>
    </row>
    <row r="1058" spans="1:2" x14ac:dyDescent="0.25">
      <c r="A1058" t="s">
        <v>1032</v>
      </c>
      <c r="B1058">
        <v>78</v>
      </c>
    </row>
    <row r="1059" spans="1:2" x14ac:dyDescent="0.25">
      <c r="A1059" t="s">
        <v>1467</v>
      </c>
      <c r="B1059">
        <v>77</v>
      </c>
    </row>
    <row r="1060" spans="1:2" x14ac:dyDescent="0.25">
      <c r="A1060" t="s">
        <v>1033</v>
      </c>
      <c r="B1060">
        <v>78</v>
      </c>
    </row>
    <row r="1061" spans="1:2" x14ac:dyDescent="0.25">
      <c r="A1061" t="s">
        <v>782</v>
      </c>
      <c r="B1061">
        <v>91</v>
      </c>
    </row>
    <row r="1062" spans="1:2" x14ac:dyDescent="0.25">
      <c r="A1062" t="s">
        <v>1468</v>
      </c>
      <c r="B1062">
        <v>77</v>
      </c>
    </row>
    <row r="1063" spans="1:2" x14ac:dyDescent="0.25">
      <c r="A1063" t="s">
        <v>1469</v>
      </c>
      <c r="B1063">
        <v>77</v>
      </c>
    </row>
    <row r="1064" spans="1:2" x14ac:dyDescent="0.25">
      <c r="A1064" t="s">
        <v>1470</v>
      </c>
      <c r="B1064">
        <v>77</v>
      </c>
    </row>
    <row r="1065" spans="1:2" x14ac:dyDescent="0.25">
      <c r="A1065" t="s">
        <v>1471</v>
      </c>
      <c r="B1065">
        <v>77</v>
      </c>
    </row>
    <row r="1066" spans="1:2" x14ac:dyDescent="0.25">
      <c r="A1066" t="s">
        <v>783</v>
      </c>
      <c r="B1066">
        <v>91</v>
      </c>
    </row>
    <row r="1067" spans="1:2" x14ac:dyDescent="0.25">
      <c r="A1067" t="s">
        <v>1472</v>
      </c>
      <c r="B1067">
        <v>77</v>
      </c>
    </row>
    <row r="1068" spans="1:2" x14ac:dyDescent="0.25">
      <c r="A1068" t="s">
        <v>784</v>
      </c>
      <c r="B1068">
        <v>91</v>
      </c>
    </row>
    <row r="1069" spans="1:2" x14ac:dyDescent="0.25">
      <c r="A1069" t="s">
        <v>605</v>
      </c>
      <c r="B1069">
        <v>95</v>
      </c>
    </row>
    <row r="1070" spans="1:2" x14ac:dyDescent="0.25">
      <c r="A1070" t="s">
        <v>785</v>
      </c>
      <c r="B1070">
        <v>91</v>
      </c>
    </row>
    <row r="1071" spans="1:2" x14ac:dyDescent="0.25">
      <c r="A1071" t="s">
        <v>1473</v>
      </c>
      <c r="B1071">
        <v>77</v>
      </c>
    </row>
    <row r="1072" spans="1:2" x14ac:dyDescent="0.25">
      <c r="A1072" t="s">
        <v>1474</v>
      </c>
      <c r="B1072">
        <v>77</v>
      </c>
    </row>
    <row r="1073" spans="1:2" x14ac:dyDescent="0.25">
      <c r="A1073" t="s">
        <v>1475</v>
      </c>
      <c r="B1073">
        <v>77</v>
      </c>
    </row>
    <row r="1074" spans="1:2" x14ac:dyDescent="0.25">
      <c r="A1074" t="s">
        <v>1476</v>
      </c>
      <c r="B1074">
        <v>77</v>
      </c>
    </row>
    <row r="1075" spans="1:2" x14ac:dyDescent="0.25">
      <c r="A1075" t="s">
        <v>1477</v>
      </c>
      <c r="B1075">
        <v>77</v>
      </c>
    </row>
    <row r="1076" spans="1:2" x14ac:dyDescent="0.25">
      <c r="A1076" t="s">
        <v>1478</v>
      </c>
      <c r="B1076">
        <v>77</v>
      </c>
    </row>
    <row r="1077" spans="1:2" x14ac:dyDescent="0.25">
      <c r="A1077" t="s">
        <v>606</v>
      </c>
      <c r="B1077">
        <v>95</v>
      </c>
    </row>
    <row r="1078" spans="1:2" x14ac:dyDescent="0.25">
      <c r="A1078" t="s">
        <v>390</v>
      </c>
      <c r="B1078">
        <v>94</v>
      </c>
    </row>
    <row r="1079" spans="1:2" x14ac:dyDescent="0.25">
      <c r="A1079" t="s">
        <v>607</v>
      </c>
      <c r="B1079">
        <v>95</v>
      </c>
    </row>
    <row r="1080" spans="1:2" x14ac:dyDescent="0.25">
      <c r="A1080" t="s">
        <v>445</v>
      </c>
      <c r="B1080">
        <v>95</v>
      </c>
    </row>
    <row r="1081" spans="1:2" x14ac:dyDescent="0.25">
      <c r="A1081" t="s">
        <v>423</v>
      </c>
      <c r="B1081">
        <v>78</v>
      </c>
    </row>
    <row r="1082" spans="1:2" x14ac:dyDescent="0.25">
      <c r="A1082" t="s">
        <v>786</v>
      </c>
      <c r="B1082">
        <v>91</v>
      </c>
    </row>
    <row r="1083" spans="1:2" x14ac:dyDescent="0.25">
      <c r="A1083" t="s">
        <v>1034</v>
      </c>
      <c r="B1083">
        <v>78</v>
      </c>
    </row>
    <row r="1084" spans="1:2" x14ac:dyDescent="0.25">
      <c r="A1084" t="s">
        <v>417</v>
      </c>
      <c r="B1084">
        <v>77</v>
      </c>
    </row>
    <row r="1085" spans="1:2" x14ac:dyDescent="0.25">
      <c r="A1085" t="s">
        <v>436</v>
      </c>
      <c r="B1085">
        <v>91</v>
      </c>
    </row>
    <row r="1086" spans="1:2" x14ac:dyDescent="0.25">
      <c r="A1086" t="s">
        <v>1479</v>
      </c>
      <c r="B1086">
        <v>77</v>
      </c>
    </row>
    <row r="1087" spans="1:2" x14ac:dyDescent="0.25">
      <c r="A1087" t="s">
        <v>328</v>
      </c>
      <c r="B1087">
        <v>92</v>
      </c>
    </row>
    <row r="1088" spans="1:2" x14ac:dyDescent="0.25">
      <c r="A1088" t="s">
        <v>1480</v>
      </c>
      <c r="B1088">
        <v>77</v>
      </c>
    </row>
    <row r="1089" spans="1:2" x14ac:dyDescent="0.25">
      <c r="A1089" t="s">
        <v>1035</v>
      </c>
      <c r="B1089">
        <v>78</v>
      </c>
    </row>
    <row r="1090" spans="1:2" x14ac:dyDescent="0.25">
      <c r="A1090" t="s">
        <v>1036</v>
      </c>
      <c r="B1090">
        <v>78</v>
      </c>
    </row>
    <row r="1091" spans="1:2" x14ac:dyDescent="0.25">
      <c r="A1091" t="s">
        <v>1481</v>
      </c>
      <c r="B1091">
        <v>77</v>
      </c>
    </row>
    <row r="1092" spans="1:2" x14ac:dyDescent="0.25">
      <c r="A1092" t="s">
        <v>608</v>
      </c>
      <c r="B1092">
        <v>95</v>
      </c>
    </row>
    <row r="1093" spans="1:2" x14ac:dyDescent="0.25">
      <c r="A1093" t="s">
        <v>787</v>
      </c>
      <c r="B1093">
        <v>91</v>
      </c>
    </row>
    <row r="1094" spans="1:2" x14ac:dyDescent="0.25">
      <c r="A1094" t="s">
        <v>1091</v>
      </c>
      <c r="B1094">
        <v>77</v>
      </c>
    </row>
    <row r="1095" spans="1:2" x14ac:dyDescent="0.25">
      <c r="A1095" t="s">
        <v>1482</v>
      </c>
      <c r="B1095">
        <v>77</v>
      </c>
    </row>
    <row r="1096" spans="1:2" x14ac:dyDescent="0.25">
      <c r="A1096" t="s">
        <v>609</v>
      </c>
      <c r="B1096">
        <v>95</v>
      </c>
    </row>
    <row r="1097" spans="1:2" x14ac:dyDescent="0.25">
      <c r="A1097" t="s">
        <v>319</v>
      </c>
      <c r="B1097">
        <v>93</v>
      </c>
    </row>
    <row r="1098" spans="1:2" x14ac:dyDescent="0.25">
      <c r="A1098" t="s">
        <v>342</v>
      </c>
      <c r="B1098">
        <v>92</v>
      </c>
    </row>
    <row r="1099" spans="1:2" x14ac:dyDescent="0.25">
      <c r="A1099" t="s">
        <v>1483</v>
      </c>
      <c r="B1099">
        <v>77</v>
      </c>
    </row>
    <row r="1100" spans="1:2" x14ac:dyDescent="0.25">
      <c r="A1100" t="s">
        <v>1484</v>
      </c>
      <c r="B1100">
        <v>77</v>
      </c>
    </row>
    <row r="1101" spans="1:2" x14ac:dyDescent="0.25">
      <c r="A1101" t="s">
        <v>1485</v>
      </c>
      <c r="B1101">
        <v>77</v>
      </c>
    </row>
    <row r="1102" spans="1:2" x14ac:dyDescent="0.25">
      <c r="A1102" t="s">
        <v>1486</v>
      </c>
      <c r="B1102">
        <v>77</v>
      </c>
    </row>
    <row r="1103" spans="1:2" x14ac:dyDescent="0.25">
      <c r="A1103" t="s">
        <v>1487</v>
      </c>
      <c r="B1103">
        <v>77</v>
      </c>
    </row>
    <row r="1104" spans="1:2" x14ac:dyDescent="0.25">
      <c r="A1104" t="s">
        <v>1037</v>
      </c>
      <c r="B1104">
        <v>78</v>
      </c>
    </row>
    <row r="1105" spans="1:2" x14ac:dyDescent="0.25">
      <c r="A1105" t="s">
        <v>1488</v>
      </c>
      <c r="B1105">
        <v>77</v>
      </c>
    </row>
    <row r="1106" spans="1:2" x14ac:dyDescent="0.25">
      <c r="A1106" t="s">
        <v>461</v>
      </c>
      <c r="B1106">
        <v>95</v>
      </c>
    </row>
    <row r="1107" spans="1:2" x14ac:dyDescent="0.25">
      <c r="A1107" t="s">
        <v>788</v>
      </c>
      <c r="B1107">
        <v>91</v>
      </c>
    </row>
    <row r="1108" spans="1:2" x14ac:dyDescent="0.25">
      <c r="A1108" t="s">
        <v>789</v>
      </c>
      <c r="B1108">
        <v>91</v>
      </c>
    </row>
    <row r="1109" spans="1:2" x14ac:dyDescent="0.25">
      <c r="A1109" t="s">
        <v>1489</v>
      </c>
      <c r="B1109">
        <v>77</v>
      </c>
    </row>
    <row r="1110" spans="1:2" x14ac:dyDescent="0.25">
      <c r="A1110" t="s">
        <v>1038</v>
      </c>
      <c r="B1110">
        <v>78</v>
      </c>
    </row>
    <row r="1111" spans="1:2" x14ac:dyDescent="0.25">
      <c r="A1111" t="s">
        <v>1490</v>
      </c>
      <c r="B1111">
        <v>77</v>
      </c>
    </row>
    <row r="1112" spans="1:2" x14ac:dyDescent="0.25">
      <c r="A1112" t="s">
        <v>1491</v>
      </c>
      <c r="B1112">
        <v>77</v>
      </c>
    </row>
    <row r="1113" spans="1:2" x14ac:dyDescent="0.25">
      <c r="A1113" t="s">
        <v>790</v>
      </c>
      <c r="B1113">
        <v>91</v>
      </c>
    </row>
    <row r="1114" spans="1:2" x14ac:dyDescent="0.25">
      <c r="A1114" t="s">
        <v>320</v>
      </c>
      <c r="B1114">
        <v>93</v>
      </c>
    </row>
    <row r="1115" spans="1:2" x14ac:dyDescent="0.25">
      <c r="A1115" t="s">
        <v>391</v>
      </c>
      <c r="B1115">
        <v>94</v>
      </c>
    </row>
    <row r="1116" spans="1:2" x14ac:dyDescent="0.25">
      <c r="A1116" t="s">
        <v>343</v>
      </c>
      <c r="B1116">
        <v>92</v>
      </c>
    </row>
    <row r="1117" spans="1:2" x14ac:dyDescent="0.25">
      <c r="A1117" t="s">
        <v>610</v>
      </c>
      <c r="B1117">
        <v>95</v>
      </c>
    </row>
    <row r="1118" spans="1:2" x14ac:dyDescent="0.25">
      <c r="A1118" t="s">
        <v>1039</v>
      </c>
      <c r="B1118">
        <v>78</v>
      </c>
    </row>
    <row r="1119" spans="1:2" x14ac:dyDescent="0.25">
      <c r="A1119" t="s">
        <v>1492</v>
      </c>
      <c r="B1119">
        <v>77</v>
      </c>
    </row>
    <row r="1120" spans="1:2" x14ac:dyDescent="0.25">
      <c r="A1120" t="s">
        <v>478</v>
      </c>
      <c r="B1120">
        <v>95</v>
      </c>
    </row>
    <row r="1121" spans="1:2" x14ac:dyDescent="0.25">
      <c r="A1121" t="s">
        <v>1040</v>
      </c>
      <c r="B1121">
        <v>78</v>
      </c>
    </row>
    <row r="1122" spans="1:2" x14ac:dyDescent="0.25">
      <c r="A1122" t="s">
        <v>611</v>
      </c>
      <c r="B1122">
        <v>95</v>
      </c>
    </row>
    <row r="1123" spans="1:2" x14ac:dyDescent="0.25">
      <c r="A1123" t="s">
        <v>1493</v>
      </c>
      <c r="B1123">
        <v>77</v>
      </c>
    </row>
    <row r="1124" spans="1:2" x14ac:dyDescent="0.25">
      <c r="A1124" t="s">
        <v>612</v>
      </c>
      <c r="B1124">
        <v>95</v>
      </c>
    </row>
    <row r="1125" spans="1:2" x14ac:dyDescent="0.25">
      <c r="A1125" t="s">
        <v>365</v>
      </c>
      <c r="B1125">
        <v>94</v>
      </c>
    </row>
    <row r="1126" spans="1:2" x14ac:dyDescent="0.25">
      <c r="A1126" t="s">
        <v>1494</v>
      </c>
      <c r="B1126">
        <v>77</v>
      </c>
    </row>
    <row r="1127" spans="1:2" x14ac:dyDescent="0.25">
      <c r="A1127" t="s">
        <v>1041</v>
      </c>
      <c r="B1127">
        <v>78</v>
      </c>
    </row>
    <row r="1128" spans="1:2" x14ac:dyDescent="0.25">
      <c r="A1128" t="s">
        <v>1042</v>
      </c>
      <c r="B1128">
        <v>78</v>
      </c>
    </row>
    <row r="1129" spans="1:2" x14ac:dyDescent="0.25">
      <c r="A1129" t="s">
        <v>1495</v>
      </c>
      <c r="B1129">
        <v>77</v>
      </c>
    </row>
    <row r="1130" spans="1:2" x14ac:dyDescent="0.25">
      <c r="A1130" t="s">
        <v>1092</v>
      </c>
      <c r="B1130">
        <v>77</v>
      </c>
    </row>
    <row r="1131" spans="1:2" x14ac:dyDescent="0.25">
      <c r="A1131" t="s">
        <v>1496</v>
      </c>
      <c r="B1131">
        <v>77</v>
      </c>
    </row>
    <row r="1132" spans="1:2" x14ac:dyDescent="0.25">
      <c r="A1132" t="s">
        <v>1497</v>
      </c>
      <c r="B1132">
        <v>77</v>
      </c>
    </row>
    <row r="1133" spans="1:2" x14ac:dyDescent="0.25">
      <c r="A1133" t="s">
        <v>791</v>
      </c>
      <c r="B1133">
        <v>91</v>
      </c>
    </row>
    <row r="1134" spans="1:2" x14ac:dyDescent="0.25">
      <c r="A1134" t="s">
        <v>1043</v>
      </c>
      <c r="B1134">
        <v>78</v>
      </c>
    </row>
    <row r="1135" spans="1:2" x14ac:dyDescent="0.25">
      <c r="A1135" t="s">
        <v>414</v>
      </c>
      <c r="B1135">
        <v>77</v>
      </c>
    </row>
    <row r="1136" spans="1:2" x14ac:dyDescent="0.25">
      <c r="A1136" t="s">
        <v>792</v>
      </c>
      <c r="B1136">
        <v>91</v>
      </c>
    </row>
    <row r="1137" spans="1:2" x14ac:dyDescent="0.25">
      <c r="A1137" t="s">
        <v>1498</v>
      </c>
      <c r="B1137">
        <v>77</v>
      </c>
    </row>
    <row r="1138" spans="1:2" x14ac:dyDescent="0.25">
      <c r="A1138" t="s">
        <v>1175</v>
      </c>
      <c r="B1138">
        <v>77</v>
      </c>
    </row>
    <row r="1139" spans="1:2" x14ac:dyDescent="0.25">
      <c r="A1139" t="s">
        <v>1499</v>
      </c>
      <c r="B1139">
        <v>77</v>
      </c>
    </row>
    <row r="1140" spans="1:2" x14ac:dyDescent="0.25">
      <c r="A1140" t="s">
        <v>1044</v>
      </c>
      <c r="B1140">
        <v>78</v>
      </c>
    </row>
    <row r="1141" spans="1:2" x14ac:dyDescent="0.25">
      <c r="A1141" t="s">
        <v>891</v>
      </c>
      <c r="B1141">
        <v>78</v>
      </c>
    </row>
    <row r="1142" spans="1:2" x14ac:dyDescent="0.25">
      <c r="A1142" t="s">
        <v>294</v>
      </c>
      <c r="B1142">
        <v>93</v>
      </c>
    </row>
    <row r="1143" spans="1:2" x14ac:dyDescent="0.25">
      <c r="A1143" t="s">
        <v>1500</v>
      </c>
      <c r="B1143">
        <v>77</v>
      </c>
    </row>
    <row r="1144" spans="1:2" x14ac:dyDescent="0.25">
      <c r="A1144" t="s">
        <v>1045</v>
      </c>
      <c r="B1144">
        <v>78</v>
      </c>
    </row>
    <row r="1145" spans="1:2" x14ac:dyDescent="0.25">
      <c r="A1145" t="s">
        <v>1501</v>
      </c>
      <c r="B1145">
        <v>77</v>
      </c>
    </row>
    <row r="1146" spans="1:2" x14ac:dyDescent="0.25">
      <c r="A1146" t="s">
        <v>1502</v>
      </c>
      <c r="B1146">
        <v>77</v>
      </c>
    </row>
    <row r="1147" spans="1:2" x14ac:dyDescent="0.25">
      <c r="A1147" t="s">
        <v>1503</v>
      </c>
      <c r="B1147">
        <v>77</v>
      </c>
    </row>
    <row r="1148" spans="1:2" x14ac:dyDescent="0.25">
      <c r="A1148" t="s">
        <v>1504</v>
      </c>
      <c r="B1148">
        <v>77</v>
      </c>
    </row>
    <row r="1149" spans="1:2" x14ac:dyDescent="0.25">
      <c r="A1149" t="s">
        <v>613</v>
      </c>
      <c r="B1149">
        <v>95</v>
      </c>
    </row>
    <row r="1150" spans="1:2" x14ac:dyDescent="0.25">
      <c r="A1150" t="s">
        <v>1505</v>
      </c>
      <c r="B1150">
        <v>77</v>
      </c>
    </row>
    <row r="1151" spans="1:2" x14ac:dyDescent="0.25">
      <c r="A1151" t="s">
        <v>1137</v>
      </c>
      <c r="B1151">
        <v>77</v>
      </c>
    </row>
    <row r="1152" spans="1:2" x14ac:dyDescent="0.25">
      <c r="A1152" t="s">
        <v>1506</v>
      </c>
      <c r="B1152">
        <v>77</v>
      </c>
    </row>
    <row r="1153" spans="1:2" x14ac:dyDescent="0.25">
      <c r="A1153" t="s">
        <v>392</v>
      </c>
      <c r="B1153">
        <v>94</v>
      </c>
    </row>
    <row r="1154" spans="1:2" x14ac:dyDescent="0.25">
      <c r="A1154" t="s">
        <v>614</v>
      </c>
      <c r="B1154">
        <v>95</v>
      </c>
    </row>
    <row r="1155" spans="1:2" x14ac:dyDescent="0.25">
      <c r="A1155" t="s">
        <v>615</v>
      </c>
      <c r="B1155">
        <v>95</v>
      </c>
    </row>
    <row r="1156" spans="1:2" x14ac:dyDescent="0.25">
      <c r="A1156" t="s">
        <v>793</v>
      </c>
      <c r="B1156">
        <v>91</v>
      </c>
    </row>
    <row r="1157" spans="1:2" x14ac:dyDescent="0.25">
      <c r="A1157" t="s">
        <v>344</v>
      </c>
      <c r="B1157">
        <v>92</v>
      </c>
    </row>
    <row r="1158" spans="1:2" x14ac:dyDescent="0.25">
      <c r="A1158" t="s">
        <v>1507</v>
      </c>
      <c r="B1158">
        <v>77</v>
      </c>
    </row>
    <row r="1159" spans="1:2" x14ac:dyDescent="0.25">
      <c r="A1159" t="s">
        <v>794</v>
      </c>
      <c r="B1159">
        <v>91</v>
      </c>
    </row>
    <row r="1160" spans="1:2" x14ac:dyDescent="0.25">
      <c r="A1160" t="s">
        <v>1508</v>
      </c>
      <c r="B1160">
        <v>77</v>
      </c>
    </row>
    <row r="1161" spans="1:2" x14ac:dyDescent="0.25">
      <c r="A1161" t="s">
        <v>1509</v>
      </c>
      <c r="B1161">
        <v>77</v>
      </c>
    </row>
    <row r="1162" spans="1:2" x14ac:dyDescent="0.25">
      <c r="A1162" t="s">
        <v>1510</v>
      </c>
      <c r="B1162">
        <v>77</v>
      </c>
    </row>
    <row r="1163" spans="1:2" x14ac:dyDescent="0.25">
      <c r="A1163" t="s">
        <v>345</v>
      </c>
      <c r="B1163">
        <v>92</v>
      </c>
    </row>
    <row r="1164" spans="1:2" x14ac:dyDescent="0.25">
      <c r="A1164" t="s">
        <v>616</v>
      </c>
      <c r="B1164">
        <v>95</v>
      </c>
    </row>
    <row r="1165" spans="1:2" x14ac:dyDescent="0.25">
      <c r="A1165" t="s">
        <v>1511</v>
      </c>
      <c r="B1165">
        <v>77</v>
      </c>
    </row>
    <row r="1166" spans="1:2" x14ac:dyDescent="0.25">
      <c r="A1166" t="s">
        <v>795</v>
      </c>
      <c r="B1166">
        <v>91</v>
      </c>
    </row>
    <row r="1167" spans="1:2" x14ac:dyDescent="0.25">
      <c r="A1167" t="s">
        <v>796</v>
      </c>
      <c r="B1167">
        <v>91</v>
      </c>
    </row>
    <row r="1168" spans="1:2" x14ac:dyDescent="0.25">
      <c r="A1168" t="s">
        <v>321</v>
      </c>
      <c r="B1168">
        <v>93</v>
      </c>
    </row>
    <row r="1169" spans="1:2" x14ac:dyDescent="0.25">
      <c r="A1169" t="s">
        <v>455</v>
      </c>
      <c r="B1169">
        <v>95</v>
      </c>
    </row>
    <row r="1170" spans="1:2" x14ac:dyDescent="0.25">
      <c r="A1170" t="s">
        <v>1512</v>
      </c>
      <c r="B1170">
        <v>77</v>
      </c>
    </row>
    <row r="1171" spans="1:2" x14ac:dyDescent="0.25">
      <c r="A1171" t="s">
        <v>1513</v>
      </c>
      <c r="B1171">
        <v>77</v>
      </c>
    </row>
    <row r="1172" spans="1:2" x14ac:dyDescent="0.25">
      <c r="A1172" t="s">
        <v>1046</v>
      </c>
      <c r="B1172">
        <v>78</v>
      </c>
    </row>
    <row r="1173" spans="1:2" x14ac:dyDescent="0.25">
      <c r="A1173" t="s">
        <v>797</v>
      </c>
      <c r="B1173">
        <v>91</v>
      </c>
    </row>
    <row r="1174" spans="1:2" x14ac:dyDescent="0.25">
      <c r="A1174" t="s">
        <v>1047</v>
      </c>
      <c r="B1174">
        <v>78</v>
      </c>
    </row>
    <row r="1175" spans="1:2" x14ac:dyDescent="0.25">
      <c r="A1175" t="s">
        <v>617</v>
      </c>
      <c r="B1175">
        <v>95</v>
      </c>
    </row>
    <row r="1176" spans="1:2" x14ac:dyDescent="0.25">
      <c r="A1176" t="s">
        <v>1514</v>
      </c>
      <c r="B1176">
        <v>77</v>
      </c>
    </row>
    <row r="1177" spans="1:2" x14ac:dyDescent="0.25">
      <c r="A1177" t="s">
        <v>1515</v>
      </c>
      <c r="B1177">
        <v>77</v>
      </c>
    </row>
    <row r="1178" spans="1:2" x14ac:dyDescent="0.25">
      <c r="A1178" t="s">
        <v>1516</v>
      </c>
      <c r="B1178">
        <v>77</v>
      </c>
    </row>
    <row r="1179" spans="1:2" x14ac:dyDescent="0.25">
      <c r="A1179" t="s">
        <v>882</v>
      </c>
      <c r="B1179">
        <v>78</v>
      </c>
    </row>
    <row r="1180" spans="1:2" x14ac:dyDescent="0.25">
      <c r="A1180" t="s">
        <v>1048</v>
      </c>
      <c r="B1180">
        <v>78</v>
      </c>
    </row>
    <row r="1181" spans="1:2" x14ac:dyDescent="0.25">
      <c r="A1181" t="s">
        <v>1517</v>
      </c>
      <c r="B1181">
        <v>77</v>
      </c>
    </row>
    <row r="1182" spans="1:2" x14ac:dyDescent="0.25">
      <c r="A1182" t="s">
        <v>798</v>
      </c>
      <c r="B1182">
        <v>91</v>
      </c>
    </row>
    <row r="1183" spans="1:2" x14ac:dyDescent="0.25">
      <c r="A1183" t="s">
        <v>422</v>
      </c>
      <c r="B1183">
        <v>78</v>
      </c>
    </row>
    <row r="1184" spans="1:2" x14ac:dyDescent="0.25">
      <c r="A1184" t="s">
        <v>1049</v>
      </c>
      <c r="B1184">
        <v>78</v>
      </c>
    </row>
    <row r="1185" spans="1:2" x14ac:dyDescent="0.25">
      <c r="A1185" t="s">
        <v>799</v>
      </c>
      <c r="B1185">
        <v>91</v>
      </c>
    </row>
    <row r="1186" spans="1:2" x14ac:dyDescent="0.25">
      <c r="A1186" t="s">
        <v>800</v>
      </c>
      <c r="B1186">
        <v>91</v>
      </c>
    </row>
    <row r="1187" spans="1:2" x14ac:dyDescent="0.25">
      <c r="A1187" t="s">
        <v>1518</v>
      </c>
      <c r="B1187">
        <v>77</v>
      </c>
    </row>
    <row r="1188" spans="1:2" x14ac:dyDescent="0.25">
      <c r="A1188" t="s">
        <v>618</v>
      </c>
      <c r="B1188">
        <v>95</v>
      </c>
    </row>
    <row r="1189" spans="1:2" x14ac:dyDescent="0.25">
      <c r="A1189" t="s">
        <v>468</v>
      </c>
      <c r="B1189">
        <v>95</v>
      </c>
    </row>
    <row r="1190" spans="1:2" x14ac:dyDescent="0.25">
      <c r="A1190" t="s">
        <v>1050</v>
      </c>
      <c r="B1190">
        <v>78</v>
      </c>
    </row>
    <row r="1191" spans="1:2" x14ac:dyDescent="0.25">
      <c r="A1191" t="s">
        <v>801</v>
      </c>
      <c r="B1191">
        <v>91</v>
      </c>
    </row>
    <row r="1192" spans="1:2" x14ac:dyDescent="0.25">
      <c r="A1192" t="s">
        <v>1051</v>
      </c>
      <c r="B1192">
        <v>78</v>
      </c>
    </row>
    <row r="1193" spans="1:2" x14ac:dyDescent="0.25">
      <c r="A1193" t="s">
        <v>619</v>
      </c>
      <c r="B1193">
        <v>95</v>
      </c>
    </row>
    <row r="1194" spans="1:2" x14ac:dyDescent="0.25">
      <c r="A1194" t="s">
        <v>1519</v>
      </c>
      <c r="B1194">
        <v>77</v>
      </c>
    </row>
    <row r="1195" spans="1:2" x14ac:dyDescent="0.25">
      <c r="A1195" t="s">
        <v>1520</v>
      </c>
      <c r="B1195">
        <v>77</v>
      </c>
    </row>
    <row r="1196" spans="1:2" x14ac:dyDescent="0.25">
      <c r="A1196" t="s">
        <v>439</v>
      </c>
      <c r="B1196">
        <v>91</v>
      </c>
    </row>
    <row r="1197" spans="1:2" x14ac:dyDescent="0.25">
      <c r="A1197" t="s">
        <v>453</v>
      </c>
      <c r="B1197">
        <v>95</v>
      </c>
    </row>
    <row r="1198" spans="1:2" x14ac:dyDescent="0.25">
      <c r="A1198" t="s">
        <v>802</v>
      </c>
      <c r="B1198">
        <v>91</v>
      </c>
    </row>
    <row r="1199" spans="1:2" x14ac:dyDescent="0.25">
      <c r="A1199" t="s">
        <v>620</v>
      </c>
      <c r="B1199">
        <v>95</v>
      </c>
    </row>
    <row r="1200" spans="1:2" x14ac:dyDescent="0.25">
      <c r="A1200" t="s">
        <v>1521</v>
      </c>
      <c r="B1200">
        <v>77</v>
      </c>
    </row>
    <row r="1201" spans="1:2" x14ac:dyDescent="0.25">
      <c r="A1201" t="s">
        <v>642</v>
      </c>
      <c r="B1201">
        <v>91</v>
      </c>
    </row>
    <row r="1202" spans="1:2" x14ac:dyDescent="0.25">
      <c r="A1202" t="s">
        <v>1522</v>
      </c>
      <c r="B1202">
        <v>77</v>
      </c>
    </row>
    <row r="1203" spans="1:2" x14ac:dyDescent="0.25">
      <c r="A1203" t="s">
        <v>803</v>
      </c>
      <c r="B1203">
        <v>91</v>
      </c>
    </row>
    <row r="1204" spans="1:2" x14ac:dyDescent="0.25">
      <c r="A1204" t="s">
        <v>381</v>
      </c>
      <c r="B1204">
        <v>94</v>
      </c>
    </row>
    <row r="1205" spans="1:2" x14ac:dyDescent="0.25">
      <c r="A1205" t="s">
        <v>346</v>
      </c>
      <c r="B1205">
        <v>92</v>
      </c>
    </row>
    <row r="1206" spans="1:2" x14ac:dyDescent="0.25">
      <c r="A1206" t="s">
        <v>393</v>
      </c>
      <c r="B1206">
        <v>94</v>
      </c>
    </row>
    <row r="1207" spans="1:2" x14ac:dyDescent="0.25">
      <c r="A1207" t="s">
        <v>804</v>
      </c>
      <c r="B1207">
        <v>91</v>
      </c>
    </row>
    <row r="1208" spans="1:2" x14ac:dyDescent="0.25">
      <c r="A1208" t="s">
        <v>1523</v>
      </c>
      <c r="B1208">
        <v>77</v>
      </c>
    </row>
    <row r="1209" spans="1:2" x14ac:dyDescent="0.25">
      <c r="A1209" t="s">
        <v>1524</v>
      </c>
      <c r="B1209">
        <v>77</v>
      </c>
    </row>
    <row r="1210" spans="1:2" x14ac:dyDescent="0.25">
      <c r="A1210" t="s">
        <v>1525</v>
      </c>
      <c r="B1210">
        <v>77</v>
      </c>
    </row>
    <row r="1211" spans="1:2" x14ac:dyDescent="0.25">
      <c r="A1211" t="s">
        <v>805</v>
      </c>
      <c r="B1211">
        <v>91</v>
      </c>
    </row>
    <row r="1212" spans="1:2" x14ac:dyDescent="0.25">
      <c r="A1212" t="s">
        <v>309</v>
      </c>
      <c r="B1212">
        <v>93</v>
      </c>
    </row>
    <row r="1213" spans="1:2" x14ac:dyDescent="0.25">
      <c r="A1213" t="s">
        <v>1526</v>
      </c>
      <c r="B1213">
        <v>77</v>
      </c>
    </row>
    <row r="1214" spans="1:2" x14ac:dyDescent="0.25">
      <c r="A1214" t="s">
        <v>347</v>
      </c>
      <c r="B1214">
        <v>92</v>
      </c>
    </row>
    <row r="1215" spans="1:2" x14ac:dyDescent="0.25">
      <c r="A1215" t="s">
        <v>1527</v>
      </c>
      <c r="B1215">
        <v>77</v>
      </c>
    </row>
    <row r="1216" spans="1:2" x14ac:dyDescent="0.25">
      <c r="A1216" t="s">
        <v>350</v>
      </c>
      <c r="B1216">
        <v>94</v>
      </c>
    </row>
    <row r="1217" spans="1:2" x14ac:dyDescent="0.25">
      <c r="A1217" t="s">
        <v>1528</v>
      </c>
      <c r="B1217">
        <v>77</v>
      </c>
    </row>
    <row r="1218" spans="1:2" x14ac:dyDescent="0.25">
      <c r="A1218" t="s">
        <v>1529</v>
      </c>
      <c r="B1218">
        <v>77</v>
      </c>
    </row>
    <row r="1219" spans="1:2" x14ac:dyDescent="0.25">
      <c r="A1219" t="s">
        <v>378</v>
      </c>
      <c r="B1219">
        <v>94</v>
      </c>
    </row>
    <row r="1220" spans="1:2" x14ac:dyDescent="0.25">
      <c r="A1220" t="s">
        <v>1530</v>
      </c>
      <c r="B1220">
        <v>77</v>
      </c>
    </row>
    <row r="1221" spans="1:2" x14ac:dyDescent="0.25">
      <c r="A1221" t="s">
        <v>806</v>
      </c>
      <c r="B1221">
        <v>91</v>
      </c>
    </row>
    <row r="1222" spans="1:2" x14ac:dyDescent="0.25">
      <c r="A1222" t="s">
        <v>1531</v>
      </c>
      <c r="B1222">
        <v>77</v>
      </c>
    </row>
    <row r="1223" spans="1:2" x14ac:dyDescent="0.25">
      <c r="A1223" t="s">
        <v>1052</v>
      </c>
      <c r="B1223">
        <v>78</v>
      </c>
    </row>
    <row r="1224" spans="1:2" x14ac:dyDescent="0.25">
      <c r="A1224" t="s">
        <v>1532</v>
      </c>
      <c r="B1224">
        <v>77</v>
      </c>
    </row>
    <row r="1225" spans="1:2" x14ac:dyDescent="0.25">
      <c r="A1225" t="s">
        <v>419</v>
      </c>
      <c r="B1225">
        <v>77</v>
      </c>
    </row>
    <row r="1226" spans="1:2" x14ac:dyDescent="0.25">
      <c r="A1226" t="s">
        <v>322</v>
      </c>
      <c r="B1226">
        <v>93</v>
      </c>
    </row>
    <row r="1227" spans="1:2" x14ac:dyDescent="0.25">
      <c r="A1227" t="s">
        <v>1053</v>
      </c>
      <c r="B1227">
        <v>78</v>
      </c>
    </row>
    <row r="1228" spans="1:2" x14ac:dyDescent="0.25">
      <c r="A1228" t="s">
        <v>621</v>
      </c>
      <c r="B1228">
        <v>95</v>
      </c>
    </row>
    <row r="1229" spans="1:2" x14ac:dyDescent="0.25">
      <c r="A1229" t="s">
        <v>1533</v>
      </c>
      <c r="B1229">
        <v>77</v>
      </c>
    </row>
    <row r="1230" spans="1:2" x14ac:dyDescent="0.25">
      <c r="A1230" t="s">
        <v>622</v>
      </c>
      <c r="B1230">
        <v>95</v>
      </c>
    </row>
    <row r="1231" spans="1:2" x14ac:dyDescent="0.25">
      <c r="A1231" t="s">
        <v>1534</v>
      </c>
      <c r="B1231">
        <v>77</v>
      </c>
    </row>
    <row r="1232" spans="1:2" x14ac:dyDescent="0.25">
      <c r="A1232" t="s">
        <v>323</v>
      </c>
      <c r="B1232">
        <v>93</v>
      </c>
    </row>
    <row r="1233" spans="1:2" x14ac:dyDescent="0.25">
      <c r="A1233" t="s">
        <v>1054</v>
      </c>
      <c r="B1233">
        <v>78</v>
      </c>
    </row>
    <row r="1234" spans="1:2" x14ac:dyDescent="0.25">
      <c r="A1234" t="s">
        <v>1535</v>
      </c>
      <c r="B1234">
        <v>77</v>
      </c>
    </row>
    <row r="1235" spans="1:2" x14ac:dyDescent="0.25">
      <c r="A1235" t="s">
        <v>623</v>
      </c>
      <c r="B1235">
        <v>95</v>
      </c>
    </row>
    <row r="1236" spans="1:2" x14ac:dyDescent="0.25">
      <c r="A1236" t="s">
        <v>1536</v>
      </c>
      <c r="B1236">
        <v>77</v>
      </c>
    </row>
    <row r="1237" spans="1:2" x14ac:dyDescent="0.25">
      <c r="A1237" t="s">
        <v>807</v>
      </c>
      <c r="B1237">
        <v>91</v>
      </c>
    </row>
    <row r="1238" spans="1:2" x14ac:dyDescent="0.25">
      <c r="A1238" t="s">
        <v>451</v>
      </c>
      <c r="B1238">
        <v>95</v>
      </c>
    </row>
    <row r="1239" spans="1:2" x14ac:dyDescent="0.25">
      <c r="A1239" t="s">
        <v>1055</v>
      </c>
      <c r="B1239">
        <v>78</v>
      </c>
    </row>
    <row r="1240" spans="1:2" x14ac:dyDescent="0.25">
      <c r="A1240" t="s">
        <v>624</v>
      </c>
      <c r="B1240">
        <v>95</v>
      </c>
    </row>
    <row r="1241" spans="1:2" x14ac:dyDescent="0.25">
      <c r="A1241" t="s">
        <v>1056</v>
      </c>
      <c r="B1241">
        <v>78</v>
      </c>
    </row>
    <row r="1242" spans="1:2" x14ac:dyDescent="0.25">
      <c r="A1242" t="s">
        <v>1084</v>
      </c>
      <c r="B1242">
        <v>77</v>
      </c>
    </row>
    <row r="1243" spans="1:2" x14ac:dyDescent="0.25">
      <c r="A1243" t="s">
        <v>1537</v>
      </c>
      <c r="B1243">
        <v>77</v>
      </c>
    </row>
    <row r="1244" spans="1:2" x14ac:dyDescent="0.25">
      <c r="A1244" t="s">
        <v>359</v>
      </c>
      <c r="B1244">
        <v>94</v>
      </c>
    </row>
    <row r="1245" spans="1:2" x14ac:dyDescent="0.25">
      <c r="A1245" t="s">
        <v>1538</v>
      </c>
      <c r="B1245">
        <v>77</v>
      </c>
    </row>
    <row r="1246" spans="1:2" x14ac:dyDescent="0.25">
      <c r="A1246" t="s">
        <v>808</v>
      </c>
      <c r="B1246">
        <v>91</v>
      </c>
    </row>
    <row r="1247" spans="1:2" x14ac:dyDescent="0.25">
      <c r="A1247" t="s">
        <v>1539</v>
      </c>
      <c r="B1247">
        <v>77</v>
      </c>
    </row>
    <row r="1248" spans="1:2" x14ac:dyDescent="0.25">
      <c r="A1248" t="s">
        <v>1540</v>
      </c>
      <c r="B1248">
        <v>77</v>
      </c>
    </row>
    <row r="1249" spans="1:2" x14ac:dyDescent="0.25">
      <c r="A1249" t="s">
        <v>1541</v>
      </c>
      <c r="B1249">
        <v>77</v>
      </c>
    </row>
    <row r="1250" spans="1:2" x14ac:dyDescent="0.25">
      <c r="A1250" t="s">
        <v>1542</v>
      </c>
      <c r="B1250">
        <v>77</v>
      </c>
    </row>
    <row r="1251" spans="1:2" x14ac:dyDescent="0.25">
      <c r="A1251" t="s">
        <v>387</v>
      </c>
      <c r="B1251">
        <v>94</v>
      </c>
    </row>
    <row r="1252" spans="1:2" x14ac:dyDescent="0.25">
      <c r="A1252" t="s">
        <v>1543</v>
      </c>
      <c r="B1252">
        <v>77</v>
      </c>
    </row>
    <row r="1253" spans="1:2" x14ac:dyDescent="0.25">
      <c r="A1253" t="s">
        <v>1057</v>
      </c>
      <c r="B1253">
        <v>78</v>
      </c>
    </row>
    <row r="1254" spans="1:2" x14ac:dyDescent="0.25">
      <c r="A1254" t="s">
        <v>440</v>
      </c>
      <c r="B1254">
        <v>91</v>
      </c>
    </row>
    <row r="1255" spans="1:2" x14ac:dyDescent="0.25">
      <c r="A1255" t="s">
        <v>394</v>
      </c>
      <c r="B1255">
        <v>94</v>
      </c>
    </row>
    <row r="1256" spans="1:2" x14ac:dyDescent="0.25">
      <c r="A1256" t="s">
        <v>1544</v>
      </c>
      <c r="B1256">
        <v>77</v>
      </c>
    </row>
    <row r="1257" spans="1:2" x14ac:dyDescent="0.25">
      <c r="A1257" t="s">
        <v>1545</v>
      </c>
      <c r="B1257">
        <v>77</v>
      </c>
    </row>
    <row r="1258" spans="1:2" x14ac:dyDescent="0.25">
      <c r="A1258" t="s">
        <v>1058</v>
      </c>
      <c r="B1258">
        <v>78</v>
      </c>
    </row>
    <row r="1259" spans="1:2" x14ac:dyDescent="0.25">
      <c r="A1259" t="s">
        <v>1546</v>
      </c>
      <c r="B1259">
        <v>77</v>
      </c>
    </row>
    <row r="1260" spans="1:2" x14ac:dyDescent="0.25">
      <c r="A1260" t="s">
        <v>1547</v>
      </c>
      <c r="B1260">
        <v>77</v>
      </c>
    </row>
    <row r="1261" spans="1:2" x14ac:dyDescent="0.25">
      <c r="A1261" t="s">
        <v>1548</v>
      </c>
      <c r="B1261">
        <v>77</v>
      </c>
    </row>
    <row r="1262" spans="1:2" x14ac:dyDescent="0.25">
      <c r="A1262" t="s">
        <v>1549</v>
      </c>
      <c r="B1262">
        <v>77</v>
      </c>
    </row>
    <row r="1263" spans="1:2" x14ac:dyDescent="0.25">
      <c r="A1263" t="s">
        <v>1550</v>
      </c>
      <c r="B1263">
        <v>77</v>
      </c>
    </row>
    <row r="1264" spans="1:2" x14ac:dyDescent="0.25">
      <c r="A1264" t="s">
        <v>809</v>
      </c>
      <c r="B1264">
        <v>91</v>
      </c>
    </row>
    <row r="1265" spans="1:2" x14ac:dyDescent="0.25">
      <c r="A1265" t="s">
        <v>625</v>
      </c>
      <c r="B1265">
        <v>95</v>
      </c>
    </row>
    <row r="1266" spans="1:2" x14ac:dyDescent="0.25">
      <c r="A1266" t="s">
        <v>1551</v>
      </c>
      <c r="B1266">
        <v>77</v>
      </c>
    </row>
    <row r="1267" spans="1:2" x14ac:dyDescent="0.25">
      <c r="A1267" t="s">
        <v>673</v>
      </c>
      <c r="B1267">
        <v>91</v>
      </c>
    </row>
  </sheetData>
  <sortState xmlns:xlrd2="http://schemas.microsoft.com/office/spreadsheetml/2017/richdata2" ref="A1:B2609">
    <sortCondition ref="A1:A2609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RKA</vt:lpstr>
      <vt:lpstr>Honorar</vt:lpstr>
      <vt:lpstr>Land_Stadt</vt:lpstr>
      <vt:lpstr>Pauschalen</vt:lpstr>
      <vt:lpstr>RKA!Druckbereich</vt:lpstr>
      <vt:lpstr>pauschalen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Dominik Kettel</cp:lastModifiedBy>
  <cp:lastPrinted>2025-04-10T23:30:13Z</cp:lastPrinted>
  <dcterms:created xsi:type="dcterms:W3CDTF">2016-12-02T20:29:28Z</dcterms:created>
  <dcterms:modified xsi:type="dcterms:W3CDTF">2025-12-19T19:13:46Z</dcterms:modified>
</cp:coreProperties>
</file>